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45" windowWidth="9735" windowHeight="8055" firstSheet="3" activeTab="6"/>
  </bookViews>
  <sheets>
    <sheet name="Year 9 working" sheetId="3" state="hidden" r:id="rId1"/>
    <sheet name="KS3 OLD " sheetId="2" state="hidden" r:id="rId2"/>
    <sheet name="ks3workingv2" sheetId="5" state="hidden" r:id="rId3"/>
    <sheet name="KS3 - 2006 SATS" sheetId="8" r:id="rId4"/>
    <sheet name="KS3 - 2007 SATS" sheetId="7" r:id="rId5"/>
    <sheet name="KS3 - 2008 SATS" sheetId="6" r:id="rId6"/>
    <sheet name="KS 4 - GCSE" sheetId="1" r:id="rId7"/>
  </sheets>
  <definedNames>
    <definedName name="_xlnm.Print_Area" localSheetId="3">'KS3 - 2006 SATS'!$A$1:$O$133</definedName>
    <definedName name="_xlnm.Print_Area" localSheetId="4">'KS3 - 2007 SATS'!$A$1:$O$133</definedName>
    <definedName name="_xlnm.Print_Titles" localSheetId="1">'KS3 OLD '!$1:$4</definedName>
  </definedNames>
  <calcPr calcId="145621"/>
</workbook>
</file>

<file path=xl/calcChain.xml><?xml version="1.0" encoding="utf-8"?>
<calcChain xmlns="http://schemas.openxmlformats.org/spreadsheetml/2006/main">
  <c r="BG58" i="5" l="1"/>
  <c r="AR58" i="5"/>
  <c r="AC58" i="5"/>
  <c r="N58" i="5"/>
  <c r="BG57" i="5"/>
  <c r="N57" i="5"/>
  <c r="BG56" i="5"/>
  <c r="AR56" i="5"/>
  <c r="AC56" i="5"/>
  <c r="N56" i="5"/>
  <c r="BG55" i="5"/>
  <c r="N55" i="5"/>
  <c r="AR54" i="5"/>
  <c r="AC54" i="5"/>
  <c r="BG53" i="5"/>
  <c r="N53" i="5"/>
  <c r="BG52" i="5"/>
  <c r="AR52" i="5"/>
  <c r="AC52" i="5"/>
  <c r="N52" i="5"/>
  <c r="BG51" i="5"/>
  <c r="N51" i="5"/>
  <c r="BG50" i="5"/>
  <c r="AR50" i="5"/>
  <c r="AC50" i="5"/>
  <c r="N50" i="5"/>
  <c r="BB49" i="5"/>
  <c r="AM49" i="5"/>
  <c r="BG48" i="5"/>
  <c r="BB48" i="5"/>
  <c r="AR48" i="5"/>
  <c r="AM48" i="5"/>
  <c r="AC48" i="5"/>
  <c r="X48" i="5"/>
  <c r="N48" i="5"/>
  <c r="I48" i="5"/>
  <c r="BG47" i="5"/>
  <c r="BB47" i="5"/>
  <c r="AR47" i="5"/>
  <c r="AM47" i="5"/>
  <c r="AC47" i="5"/>
  <c r="X47" i="5"/>
  <c r="N47" i="5"/>
  <c r="I47" i="5"/>
  <c r="BG46" i="5"/>
  <c r="BB46" i="5"/>
  <c r="AR46" i="5"/>
  <c r="AM46" i="5"/>
  <c r="AC46" i="5"/>
  <c r="X46" i="5"/>
  <c r="N46" i="5"/>
  <c r="I46" i="5"/>
  <c r="BG45" i="5"/>
  <c r="BB45" i="5"/>
  <c r="AR45" i="5"/>
  <c r="AM45" i="5"/>
  <c r="AC45" i="5"/>
  <c r="X45" i="5"/>
  <c r="N45" i="5"/>
  <c r="I45" i="5"/>
  <c r="BG44" i="5"/>
  <c r="BB44" i="5"/>
  <c r="AM44" i="5"/>
  <c r="BG43" i="5"/>
  <c r="BB43" i="5"/>
  <c r="AR43" i="5"/>
  <c r="AM43" i="5"/>
  <c r="AC43" i="5"/>
  <c r="X43" i="5"/>
  <c r="N43" i="5"/>
  <c r="I43" i="5"/>
  <c r="BG42" i="5"/>
  <c r="BB42" i="5"/>
  <c r="AR42" i="5"/>
  <c r="AM42" i="5"/>
  <c r="AC42" i="5"/>
  <c r="X42" i="5"/>
  <c r="N42" i="5"/>
  <c r="I42" i="5"/>
  <c r="BG41" i="5"/>
  <c r="BB41" i="5"/>
  <c r="AR41" i="5"/>
  <c r="AM41" i="5"/>
  <c r="AC41" i="5"/>
  <c r="X41" i="5"/>
  <c r="N41" i="5"/>
  <c r="I41" i="5"/>
  <c r="BG40" i="5"/>
  <c r="BB40" i="5"/>
  <c r="AR40" i="5"/>
  <c r="AM40" i="5"/>
  <c r="AC40" i="5"/>
  <c r="X40" i="5"/>
  <c r="N40" i="5"/>
  <c r="I40" i="5"/>
  <c r="BB39" i="5"/>
  <c r="AM39" i="5"/>
  <c r="BG38" i="5"/>
  <c r="BB38" i="5"/>
  <c r="AW38" i="5"/>
  <c r="AR38" i="5"/>
  <c r="AM38" i="5"/>
  <c r="AC38" i="5"/>
  <c r="X38" i="5"/>
  <c r="S38" i="5"/>
  <c r="BG37" i="5"/>
  <c r="BB37" i="5"/>
  <c r="AW37" i="5"/>
  <c r="AR37" i="5"/>
  <c r="AM37" i="5"/>
  <c r="AC37" i="5"/>
  <c r="X37" i="5"/>
  <c r="S37" i="5"/>
  <c r="BG36" i="5"/>
  <c r="BB36" i="5"/>
  <c r="AW36" i="5"/>
  <c r="AR36" i="5"/>
  <c r="AM36" i="5"/>
  <c r="AC36" i="5"/>
  <c r="X36" i="5"/>
  <c r="S36" i="5"/>
  <c r="BG35" i="5"/>
  <c r="BB35" i="5"/>
  <c r="AW35" i="5"/>
  <c r="AR35" i="5"/>
  <c r="AM35" i="5"/>
  <c r="AC35" i="5"/>
  <c r="X35" i="5"/>
  <c r="S35" i="5"/>
  <c r="BG34" i="5"/>
  <c r="BB34" i="5"/>
  <c r="AW34" i="5"/>
  <c r="AR34" i="5"/>
  <c r="AM34" i="5"/>
  <c r="AC34" i="5"/>
  <c r="X34" i="5"/>
  <c r="S34" i="5"/>
  <c r="BG33" i="5"/>
  <c r="BB33" i="5"/>
  <c r="AW33" i="5"/>
  <c r="AR33" i="5"/>
  <c r="AM33" i="5"/>
  <c r="AC33" i="5"/>
  <c r="X33" i="5"/>
  <c r="S33" i="5"/>
  <c r="BG32" i="5"/>
  <c r="BB32" i="5"/>
  <c r="AW32" i="5"/>
  <c r="AR32" i="5"/>
  <c r="AM32" i="5"/>
  <c r="AC32" i="5"/>
  <c r="X32" i="5"/>
  <c r="S32" i="5"/>
  <c r="BG31" i="5"/>
  <c r="BB31" i="5"/>
  <c r="AW31" i="5"/>
  <c r="AR31" i="5"/>
  <c r="AM31" i="5"/>
  <c r="AC31" i="5"/>
  <c r="X31" i="5"/>
  <c r="S31" i="5"/>
  <c r="BG30" i="5"/>
  <c r="BB30" i="5"/>
  <c r="AW30" i="5"/>
  <c r="AR30" i="5"/>
  <c r="AM30" i="5"/>
  <c r="AC30" i="5"/>
  <c r="X30" i="5"/>
  <c r="S30" i="5"/>
  <c r="BB29" i="5"/>
  <c r="AM29" i="5"/>
  <c r="S29" i="5"/>
  <c r="BB28" i="5"/>
  <c r="AW28" i="5"/>
  <c r="AM28" i="5"/>
  <c r="AH28" i="5"/>
  <c r="X28" i="5"/>
  <c r="S28" i="5"/>
  <c r="I28" i="5"/>
  <c r="BB27" i="5"/>
  <c r="AW27" i="5"/>
  <c r="AM27" i="5"/>
  <c r="AH27" i="5"/>
  <c r="X27" i="5"/>
  <c r="S27" i="5"/>
  <c r="I27" i="5"/>
  <c r="BB26" i="5"/>
  <c r="AW26" i="5"/>
  <c r="AM26" i="5"/>
  <c r="AH26" i="5"/>
  <c r="X26" i="5"/>
  <c r="S26" i="5"/>
  <c r="I26" i="5"/>
  <c r="BB25" i="5"/>
  <c r="AW25" i="5"/>
  <c r="AM25" i="5"/>
  <c r="AH25" i="5"/>
  <c r="X25" i="5"/>
  <c r="S25" i="5"/>
  <c r="I25" i="5"/>
  <c r="BB24" i="5"/>
  <c r="AW24" i="5"/>
  <c r="AM24" i="5"/>
  <c r="AH24" i="5"/>
  <c r="X24" i="5"/>
  <c r="S24" i="5"/>
  <c r="BB23" i="5"/>
  <c r="AW23" i="5"/>
  <c r="AM23" i="5"/>
  <c r="AH23" i="5"/>
  <c r="X23" i="5"/>
  <c r="S23" i="5"/>
  <c r="I23" i="5"/>
  <c r="BB22" i="5"/>
  <c r="AW22" i="5"/>
  <c r="AM22" i="5"/>
  <c r="AH22" i="5"/>
  <c r="X22" i="5"/>
  <c r="S22" i="5"/>
  <c r="I22" i="5"/>
  <c r="BB21" i="5"/>
  <c r="AW21" i="5"/>
  <c r="AM21" i="5"/>
  <c r="AH21" i="5"/>
  <c r="X21" i="5"/>
  <c r="S21" i="5"/>
  <c r="I21" i="5"/>
  <c r="BB20" i="5"/>
  <c r="AW20" i="5"/>
  <c r="AM20" i="5"/>
  <c r="AH20" i="5"/>
  <c r="X20" i="5"/>
  <c r="S20" i="5"/>
  <c r="I20" i="5"/>
  <c r="AW18" i="5"/>
  <c r="AH18" i="5"/>
  <c r="S18" i="5"/>
  <c r="AH17" i="5"/>
  <c r="AW16" i="5"/>
  <c r="AH16" i="5"/>
  <c r="S16" i="5"/>
  <c r="AH15" i="5"/>
  <c r="AW14" i="5"/>
  <c r="AH14" i="5"/>
  <c r="S14" i="5"/>
  <c r="AH13" i="5"/>
  <c r="AW12" i="5"/>
  <c r="AH12" i="5"/>
  <c r="S12" i="5"/>
  <c r="AH11" i="5"/>
  <c r="AW10" i="5"/>
  <c r="AH10" i="5"/>
  <c r="S10" i="5"/>
  <c r="BE7" i="5"/>
  <c r="BF6" i="5" s="1"/>
  <c r="BG6" i="5" s="1"/>
  <c r="AZ7" i="5"/>
  <c r="AU7" i="5"/>
  <c r="AV6" i="5" s="1"/>
  <c r="AW6" i="5" s="1"/>
  <c r="AP7" i="5"/>
  <c r="AK7" i="5"/>
  <c r="AL6" i="5" s="1"/>
  <c r="AM6" i="5" s="1"/>
  <c r="AF7" i="5"/>
  <c r="AA7" i="5"/>
  <c r="AB6" i="5" s="1"/>
  <c r="AC6" i="5" s="1"/>
  <c r="V7" i="5"/>
  <c r="Q7" i="5"/>
  <c r="R6" i="5" s="1"/>
  <c r="S6" i="5" s="1"/>
  <c r="L7" i="5"/>
  <c r="G7" i="5"/>
  <c r="H6" i="5" s="1"/>
  <c r="I6" i="5" s="1"/>
  <c r="B7" i="5"/>
  <c r="D15" i="5" s="1"/>
  <c r="BA6" i="5"/>
  <c r="BB6" i="5" s="1"/>
  <c r="AR6" i="5"/>
  <c r="AQ6" i="5"/>
  <c r="AH6" i="5"/>
  <c r="AG6" i="5"/>
  <c r="X6" i="5"/>
  <c r="W6" i="5"/>
  <c r="N6" i="5"/>
  <c r="M6" i="5"/>
  <c r="D6" i="5"/>
  <c r="C6" i="5"/>
  <c r="BB5" i="5"/>
  <c r="BA5" i="5"/>
  <c r="AR5" i="5"/>
  <c r="AQ5" i="5"/>
  <c r="AH5" i="5"/>
  <c r="AG5" i="5"/>
  <c r="X5" i="5"/>
  <c r="W5" i="5"/>
  <c r="N5" i="5"/>
  <c r="M5" i="5"/>
  <c r="D5" i="5"/>
  <c r="C5" i="5"/>
  <c r="BG4" i="5"/>
  <c r="BE30" i="5" s="1"/>
  <c r="BE31" i="5" s="1"/>
  <c r="BE32" i="5" s="1"/>
  <c r="BE33" i="5" s="1"/>
  <c r="BE34" i="5" s="1"/>
  <c r="BE35" i="5" s="1"/>
  <c r="BE36" i="5" s="1"/>
  <c r="BE37" i="5" s="1"/>
  <c r="BE38" i="5" s="1"/>
  <c r="BE39" i="5" s="1"/>
  <c r="BF4" i="5"/>
  <c r="BB4" i="5"/>
  <c r="BA4" i="5"/>
  <c r="AW4" i="5"/>
  <c r="AU10" i="5" s="1"/>
  <c r="AU11" i="5" s="1"/>
  <c r="AV4" i="5"/>
  <c r="AR4" i="5"/>
  <c r="AP30" i="5" s="1"/>
  <c r="AP31" i="5" s="1"/>
  <c r="AP32" i="5" s="1"/>
  <c r="AP33" i="5" s="1"/>
  <c r="AP34" i="5" s="1"/>
  <c r="AP35" i="5" s="1"/>
  <c r="AP36" i="5" s="1"/>
  <c r="AP37" i="5" s="1"/>
  <c r="AP38" i="5" s="1"/>
  <c r="AP39" i="5" s="1"/>
  <c r="AQ4" i="5"/>
  <c r="AM4" i="5"/>
  <c r="AL4" i="5"/>
  <c r="AH4" i="5"/>
  <c r="AF10" i="5" s="1"/>
  <c r="AF11" i="5" s="1"/>
  <c r="AF12" i="5" s="1"/>
  <c r="AF13" i="5" s="1"/>
  <c r="AF14" i="5" s="1"/>
  <c r="AF15" i="5" s="1"/>
  <c r="AF16" i="5" s="1"/>
  <c r="AF17" i="5" s="1"/>
  <c r="AF18" i="5" s="1"/>
  <c r="AF19" i="5" s="1"/>
  <c r="AG4" i="5"/>
  <c r="AC4" i="5"/>
  <c r="AA30" i="5" s="1"/>
  <c r="AA31" i="5" s="1"/>
  <c r="AA32" i="5" s="1"/>
  <c r="AA33" i="5" s="1"/>
  <c r="AA34" i="5" s="1"/>
  <c r="AA35" i="5" s="1"/>
  <c r="AA36" i="5" s="1"/>
  <c r="AA37" i="5" s="1"/>
  <c r="AA38" i="5" s="1"/>
  <c r="AA39" i="5" s="1"/>
  <c r="AB4" i="5"/>
  <c r="X4" i="5"/>
  <c r="AZ20" i="5" s="1"/>
  <c r="AZ21" i="5" s="1"/>
  <c r="AZ22" i="5" s="1"/>
  <c r="AZ23" i="5" s="1"/>
  <c r="AZ24" i="5" s="1"/>
  <c r="AZ25" i="5" s="1"/>
  <c r="AZ26" i="5" s="1"/>
  <c r="AZ27" i="5" s="1"/>
  <c r="AZ28" i="5" s="1"/>
  <c r="AZ29" i="5" s="1"/>
  <c r="AZ30" i="5" s="1"/>
  <c r="AZ31" i="5" s="1"/>
  <c r="AZ32" i="5" s="1"/>
  <c r="AZ33" i="5" s="1"/>
  <c r="AZ34" i="5" s="1"/>
  <c r="AZ35" i="5" s="1"/>
  <c r="AZ36" i="5" s="1"/>
  <c r="AZ37" i="5" s="1"/>
  <c r="AZ38" i="5" s="1"/>
  <c r="AZ39" i="5" s="1"/>
  <c r="W4" i="5"/>
  <c r="S4" i="5"/>
  <c r="Q10" i="5" s="1"/>
  <c r="Q11" i="5" s="1"/>
  <c r="R4" i="5"/>
  <c r="N4" i="5"/>
  <c r="L30" i="5" s="1"/>
  <c r="M4" i="5"/>
  <c r="I4" i="5"/>
  <c r="G20" i="5" s="1"/>
  <c r="G21" i="5" s="1"/>
  <c r="G22" i="5" s="1"/>
  <c r="G23" i="5" s="1"/>
  <c r="G24" i="5" s="1"/>
  <c r="H4" i="5"/>
  <c r="D4" i="5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C4" i="5"/>
  <c r="B7" i="3"/>
  <c r="C4" i="3" s="1"/>
  <c r="D4" i="3" s="1"/>
  <c r="G7" i="3"/>
  <c r="H4" i="3" s="1"/>
  <c r="I4" i="3" s="1"/>
  <c r="L7" i="3"/>
  <c r="M4" i="3" s="1"/>
  <c r="N4" i="3" s="1"/>
  <c r="B26" i="3"/>
  <c r="C23" i="3" s="1"/>
  <c r="G26" i="3"/>
  <c r="H25" i="3" s="1"/>
  <c r="I25" i="3" s="1"/>
  <c r="L26" i="3"/>
  <c r="M23" i="3" s="1"/>
  <c r="N23" i="3" s="1"/>
  <c r="B45" i="3"/>
  <c r="C42" i="3" s="1"/>
  <c r="D42" i="3" s="1"/>
  <c r="G45" i="3"/>
  <c r="H42" i="3" s="1"/>
  <c r="I42" i="3" s="1"/>
  <c r="L45" i="3"/>
  <c r="M42" i="3" s="1"/>
  <c r="B64" i="3"/>
  <c r="C63" i="3" s="1"/>
  <c r="D63" i="3" s="1"/>
  <c r="G64" i="3"/>
  <c r="H61" i="3" s="1"/>
  <c r="L64" i="3"/>
  <c r="M63" i="3"/>
  <c r="N63" i="3" s="1"/>
  <c r="M62" i="3"/>
  <c r="N62" i="3" s="1"/>
  <c r="C62" i="3"/>
  <c r="D62" i="3" s="1"/>
  <c r="M61" i="3"/>
  <c r="N70" i="3" s="1"/>
  <c r="N71" i="3" s="1"/>
  <c r="N72" i="3" s="1"/>
  <c r="N73" i="3" s="1"/>
  <c r="N74" i="3" s="1"/>
  <c r="N75" i="3" s="1"/>
  <c r="M44" i="3"/>
  <c r="N44" i="3" s="1"/>
  <c r="H44" i="3"/>
  <c r="I44" i="3" s="1"/>
  <c r="C44" i="3"/>
  <c r="D44" i="3" s="1"/>
  <c r="M43" i="3"/>
  <c r="N43" i="3" s="1"/>
  <c r="H43" i="3"/>
  <c r="I43" i="3" s="1"/>
  <c r="I51" i="3" s="1"/>
  <c r="I52" i="3" s="1"/>
  <c r="I53" i="3" s="1"/>
  <c r="I54" i="3" s="1"/>
  <c r="I55" i="3" s="1"/>
  <c r="I56" i="3" s="1"/>
  <c r="C43" i="3"/>
  <c r="D43" i="3" s="1"/>
  <c r="D51" i="3" s="1"/>
  <c r="D52" i="3" s="1"/>
  <c r="D53" i="3" s="1"/>
  <c r="D54" i="3" s="1"/>
  <c r="D55" i="3" s="1"/>
  <c r="D56" i="3" s="1"/>
  <c r="M6" i="3"/>
  <c r="N6" i="3" s="1"/>
  <c r="H6" i="3"/>
  <c r="I6" i="3" s="1"/>
  <c r="C6" i="3"/>
  <c r="D6" i="3" s="1"/>
  <c r="M5" i="3"/>
  <c r="N5" i="3" s="1"/>
  <c r="N13" i="3" s="1"/>
  <c r="N14" i="3" s="1"/>
  <c r="N15" i="3" s="1"/>
  <c r="N16" i="3" s="1"/>
  <c r="N17" i="3" s="1"/>
  <c r="N18" i="3" s="1"/>
  <c r="H5" i="3"/>
  <c r="I5" i="3" s="1"/>
  <c r="I13" i="3" s="1"/>
  <c r="I14" i="3" s="1"/>
  <c r="I15" i="3" s="1"/>
  <c r="I16" i="3" s="1"/>
  <c r="I17" i="3" s="1"/>
  <c r="I18" i="3" s="1"/>
  <c r="C5" i="3"/>
  <c r="D5" i="3" s="1"/>
  <c r="D13" i="3" s="1"/>
  <c r="D14" i="3" s="1"/>
  <c r="D15" i="3" s="1"/>
  <c r="D16" i="3" s="1"/>
  <c r="D17" i="3" s="1"/>
  <c r="D18" i="3" s="1"/>
  <c r="M25" i="3"/>
  <c r="N25" i="3" s="1"/>
  <c r="C25" i="3"/>
  <c r="D25" i="3" s="1"/>
  <c r="M24" i="3"/>
  <c r="N24" i="3" s="1"/>
  <c r="N32" i="3" s="1"/>
  <c r="N33" i="3" s="1"/>
  <c r="N34" i="3" s="1"/>
  <c r="N35" i="3" s="1"/>
  <c r="N36" i="3" s="1"/>
  <c r="N37" i="3" s="1"/>
  <c r="C24" i="3"/>
  <c r="D24" i="3" s="1"/>
  <c r="N61" i="3"/>
  <c r="N51" i="3" l="1"/>
  <c r="N52" i="3" s="1"/>
  <c r="N53" i="3" s="1"/>
  <c r="N54" i="3" s="1"/>
  <c r="N55" i="3" s="1"/>
  <c r="N56" i="3" s="1"/>
  <c r="N42" i="3"/>
  <c r="AZ40" i="5"/>
  <c r="AZ41" i="5" s="1"/>
  <c r="AZ42" i="5" s="1"/>
  <c r="AZ43" i="5" s="1"/>
  <c r="AZ44" i="5" s="1"/>
  <c r="AZ45" i="5" s="1"/>
  <c r="AZ46" i="5" s="1"/>
  <c r="AZ47" i="5" s="1"/>
  <c r="AZ48" i="5" s="1"/>
  <c r="AZ49" i="5" s="1"/>
  <c r="C61" i="3"/>
  <c r="D10" i="5"/>
  <c r="D11" i="5"/>
  <c r="D12" i="5"/>
  <c r="D13" i="5"/>
  <c r="D14" i="5"/>
  <c r="B25" i="5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C39" i="5" s="1"/>
  <c r="D39" i="5" s="1"/>
  <c r="C24" i="5"/>
  <c r="D24" i="5" s="1"/>
  <c r="G25" i="5"/>
  <c r="G26" i="5" s="1"/>
  <c r="G27" i="5" s="1"/>
  <c r="G28" i="5" s="1"/>
  <c r="G29" i="5" s="1"/>
  <c r="H24" i="5"/>
  <c r="I24" i="5" s="1"/>
  <c r="R11" i="5"/>
  <c r="S11" i="5" s="1"/>
  <c r="Q12" i="5"/>
  <c r="Q13" i="5" s="1"/>
  <c r="AF20" i="5"/>
  <c r="AF21" i="5" s="1"/>
  <c r="AF22" i="5" s="1"/>
  <c r="AF23" i="5" s="1"/>
  <c r="AF24" i="5" s="1"/>
  <c r="AF25" i="5" s="1"/>
  <c r="AF26" i="5" s="1"/>
  <c r="AF27" i="5" s="1"/>
  <c r="AF28" i="5" s="1"/>
  <c r="AF29" i="5" s="1"/>
  <c r="AG19" i="5"/>
  <c r="AH19" i="5" s="1"/>
  <c r="AU12" i="5"/>
  <c r="AU13" i="5" s="1"/>
  <c r="AV11" i="5"/>
  <c r="AW11" i="5" s="1"/>
  <c r="D37" i="5"/>
  <c r="D35" i="5"/>
  <c r="D33" i="5"/>
  <c r="D31" i="5"/>
  <c r="D38" i="5"/>
  <c r="D36" i="5"/>
  <c r="D34" i="5"/>
  <c r="D32" i="5"/>
  <c r="D30" i="5"/>
  <c r="D29" i="5"/>
  <c r="D28" i="5"/>
  <c r="D27" i="5"/>
  <c r="D26" i="5"/>
  <c r="D25" i="5"/>
  <c r="D23" i="5"/>
  <c r="H5" i="5"/>
  <c r="I5" i="5" s="1"/>
  <c r="R5" i="5"/>
  <c r="S5" i="5" s="1"/>
  <c r="AB5" i="5"/>
  <c r="AC5" i="5" s="1"/>
  <c r="AA40" i="5" s="1"/>
  <c r="AA41" i="5" s="1"/>
  <c r="AA42" i="5" s="1"/>
  <c r="AA43" i="5" s="1"/>
  <c r="AA44" i="5" s="1"/>
  <c r="AL5" i="5"/>
  <c r="AM5" i="5" s="1"/>
  <c r="AV5" i="5"/>
  <c r="AW5" i="5" s="1"/>
  <c r="BF5" i="5"/>
  <c r="BG5" i="5" s="1"/>
  <c r="D20" i="5"/>
  <c r="D21" i="5"/>
  <c r="D22" i="5"/>
  <c r="L31" i="5"/>
  <c r="M30" i="5"/>
  <c r="N30" i="5" s="1"/>
  <c r="AB39" i="5"/>
  <c r="AC39" i="5" s="1"/>
  <c r="AP40" i="5"/>
  <c r="AP41" i="5" s="1"/>
  <c r="AP42" i="5" s="1"/>
  <c r="AP43" i="5" s="1"/>
  <c r="AP44" i="5" s="1"/>
  <c r="AQ39" i="5"/>
  <c r="AR39" i="5" s="1"/>
  <c r="BE40" i="5"/>
  <c r="BE41" i="5" s="1"/>
  <c r="BE42" i="5" s="1"/>
  <c r="BE43" i="5" s="1"/>
  <c r="BE44" i="5" s="1"/>
  <c r="BE45" i="5" s="1"/>
  <c r="BE46" i="5" s="1"/>
  <c r="BE47" i="5" s="1"/>
  <c r="BE48" i="5" s="1"/>
  <c r="BE49" i="5" s="1"/>
  <c r="BF39" i="5"/>
  <c r="BG39" i="5" s="1"/>
  <c r="D16" i="5"/>
  <c r="D17" i="5"/>
  <c r="D18" i="5"/>
  <c r="D19" i="5"/>
  <c r="V20" i="5"/>
  <c r="V21" i="5" s="1"/>
  <c r="V22" i="5" s="1"/>
  <c r="V23" i="5" s="1"/>
  <c r="V24" i="5" s="1"/>
  <c r="V25" i="5" s="1"/>
  <c r="V26" i="5" s="1"/>
  <c r="V27" i="5" s="1"/>
  <c r="V28" i="5" s="1"/>
  <c r="V29" i="5" s="1"/>
  <c r="AK20" i="5"/>
  <c r="AK21" i="5" s="1"/>
  <c r="AK22" i="5" s="1"/>
  <c r="AK23" i="5" s="1"/>
  <c r="AK24" i="5" s="1"/>
  <c r="AK25" i="5" s="1"/>
  <c r="AK26" i="5" s="1"/>
  <c r="AK27" i="5" s="1"/>
  <c r="AK28" i="5" s="1"/>
  <c r="AK29" i="5" s="1"/>
  <c r="AK30" i="5" s="1"/>
  <c r="AK31" i="5" s="1"/>
  <c r="AK32" i="5" s="1"/>
  <c r="AK33" i="5" s="1"/>
  <c r="AK34" i="5" s="1"/>
  <c r="AK35" i="5" s="1"/>
  <c r="AK36" i="5" s="1"/>
  <c r="AK37" i="5" s="1"/>
  <c r="AK38" i="5" s="1"/>
  <c r="AK39" i="5" s="1"/>
  <c r="AK40" i="5" s="1"/>
  <c r="AK41" i="5" s="1"/>
  <c r="AK42" i="5" s="1"/>
  <c r="AK43" i="5" s="1"/>
  <c r="AK44" i="5" s="1"/>
  <c r="AK45" i="5" s="1"/>
  <c r="AK46" i="5" s="1"/>
  <c r="AK47" i="5" s="1"/>
  <c r="AK48" i="5" s="1"/>
  <c r="AK49" i="5" s="1"/>
  <c r="I61" i="3"/>
  <c r="D32" i="3"/>
  <c r="D33" i="3" s="1"/>
  <c r="D34" i="3" s="1"/>
  <c r="D35" i="3" s="1"/>
  <c r="D36" i="3" s="1"/>
  <c r="D37" i="3" s="1"/>
  <c r="D23" i="3"/>
  <c r="H63" i="3"/>
  <c r="I63" i="3" s="1"/>
  <c r="H62" i="3"/>
  <c r="I62" i="3" s="1"/>
  <c r="I70" i="3" s="1"/>
  <c r="I71" i="3" s="1"/>
  <c r="I72" i="3" s="1"/>
  <c r="H24" i="3"/>
  <c r="I24" i="3" s="1"/>
  <c r="H23" i="3"/>
  <c r="D70" i="3" l="1"/>
  <c r="D71" i="3" s="1"/>
  <c r="D72" i="3" s="1"/>
  <c r="D73" i="3" s="1"/>
  <c r="D74" i="3" s="1"/>
  <c r="D75" i="3" s="1"/>
  <c r="D61" i="3"/>
  <c r="I73" i="3"/>
  <c r="I74" i="3" s="1"/>
  <c r="I75" i="3" s="1"/>
  <c r="AA45" i="5"/>
  <c r="AA46" i="5" s="1"/>
  <c r="AA47" i="5" s="1"/>
  <c r="AA48" i="5" s="1"/>
  <c r="AA49" i="5" s="1"/>
  <c r="AB44" i="5"/>
  <c r="AC44" i="5" s="1"/>
  <c r="V30" i="5"/>
  <c r="V31" i="5" s="1"/>
  <c r="V32" i="5" s="1"/>
  <c r="V33" i="5" s="1"/>
  <c r="V34" i="5" s="1"/>
  <c r="V35" i="5" s="1"/>
  <c r="V36" i="5" s="1"/>
  <c r="V37" i="5" s="1"/>
  <c r="V38" i="5" s="1"/>
  <c r="V39" i="5" s="1"/>
  <c r="W29" i="5"/>
  <c r="X29" i="5" s="1"/>
  <c r="BE50" i="5"/>
  <c r="BE51" i="5" s="1"/>
  <c r="BE52" i="5" s="1"/>
  <c r="BE53" i="5" s="1"/>
  <c r="BE54" i="5" s="1"/>
  <c r="BF49" i="5"/>
  <c r="BG49" i="5" s="1"/>
  <c r="AP45" i="5"/>
  <c r="AP46" i="5" s="1"/>
  <c r="AP47" i="5" s="1"/>
  <c r="AP48" i="5" s="1"/>
  <c r="AP49" i="5" s="1"/>
  <c r="AQ44" i="5"/>
  <c r="AR44" i="5" s="1"/>
  <c r="L32" i="5"/>
  <c r="M31" i="5"/>
  <c r="N31" i="5" s="1"/>
  <c r="AU14" i="5"/>
  <c r="AU15" i="5" s="1"/>
  <c r="AV13" i="5"/>
  <c r="AW13" i="5" s="1"/>
  <c r="AF30" i="5"/>
  <c r="AG29" i="5"/>
  <c r="AH29" i="5" s="1"/>
  <c r="G30" i="5"/>
  <c r="H29" i="5"/>
  <c r="I29" i="5" s="1"/>
  <c r="R13" i="5"/>
  <c r="S13" i="5" s="1"/>
  <c r="Q14" i="5"/>
  <c r="Q15" i="5" s="1"/>
  <c r="I23" i="3"/>
  <c r="I32" i="3"/>
  <c r="I33" i="3" s="1"/>
  <c r="I34" i="3" s="1"/>
  <c r="I35" i="3" s="1"/>
  <c r="I36" i="3" s="1"/>
  <c r="I37" i="3" s="1"/>
  <c r="G31" i="5" l="1"/>
  <c r="H30" i="5"/>
  <c r="I30" i="5" s="1"/>
  <c r="AF31" i="5"/>
  <c r="AG30" i="5"/>
  <c r="AH30" i="5" s="1"/>
  <c r="AU16" i="5"/>
  <c r="AU17" i="5" s="1"/>
  <c r="AV15" i="5"/>
  <c r="AW15" i="5" s="1"/>
  <c r="L33" i="5"/>
  <c r="M32" i="5"/>
  <c r="N32" i="5" s="1"/>
  <c r="AP50" i="5"/>
  <c r="AP51" i="5" s="1"/>
  <c r="AQ49" i="5"/>
  <c r="AR49" i="5" s="1"/>
  <c r="BE55" i="5"/>
  <c r="BE56" i="5" s="1"/>
  <c r="BE57" i="5" s="1"/>
  <c r="BE58" i="5" s="1"/>
  <c r="BE59" i="5" s="1"/>
  <c r="BF59" i="5" s="1"/>
  <c r="BG59" i="5" s="1"/>
  <c r="BF54" i="5"/>
  <c r="BG54" i="5" s="1"/>
  <c r="W39" i="5"/>
  <c r="X39" i="5" s="1"/>
  <c r="V40" i="5"/>
  <c r="V41" i="5" s="1"/>
  <c r="V42" i="5" s="1"/>
  <c r="V43" i="5" s="1"/>
  <c r="V44" i="5" s="1"/>
  <c r="AA50" i="5"/>
  <c r="AA51" i="5" s="1"/>
  <c r="AB49" i="5"/>
  <c r="AC49" i="5" s="1"/>
  <c r="R15" i="5"/>
  <c r="S15" i="5" s="1"/>
  <c r="Q16" i="5"/>
  <c r="Q17" i="5" s="1"/>
  <c r="R17" i="5" l="1"/>
  <c r="S17" i="5" s="1"/>
  <c r="Q18" i="5"/>
  <c r="Q19" i="5" s="1"/>
  <c r="V45" i="5"/>
  <c r="V46" i="5" s="1"/>
  <c r="V47" i="5" s="1"/>
  <c r="V48" i="5" s="1"/>
  <c r="V49" i="5" s="1"/>
  <c r="W49" i="5" s="1"/>
  <c r="X49" i="5" s="1"/>
  <c r="W44" i="5"/>
  <c r="X44" i="5" s="1"/>
  <c r="AA52" i="5"/>
  <c r="AA53" i="5" s="1"/>
  <c r="AB51" i="5"/>
  <c r="AC51" i="5" s="1"/>
  <c r="AP52" i="5"/>
  <c r="AP53" i="5" s="1"/>
  <c r="AQ51" i="5"/>
  <c r="AR51" i="5" s="1"/>
  <c r="L34" i="5"/>
  <c r="M33" i="5"/>
  <c r="N33" i="5" s="1"/>
  <c r="AU18" i="5"/>
  <c r="AU19" i="5" s="1"/>
  <c r="AV17" i="5"/>
  <c r="AW17" i="5" s="1"/>
  <c r="AF32" i="5"/>
  <c r="AG31" i="5"/>
  <c r="AH31" i="5" s="1"/>
  <c r="G32" i="5"/>
  <c r="H31" i="5"/>
  <c r="I31" i="5" s="1"/>
  <c r="Q20" i="5" l="1"/>
  <c r="Q21" i="5" s="1"/>
  <c r="Q22" i="5" s="1"/>
  <c r="Q23" i="5" s="1"/>
  <c r="Q24" i="5" s="1"/>
  <c r="Q25" i="5" s="1"/>
  <c r="Q26" i="5" s="1"/>
  <c r="Q27" i="5" s="1"/>
  <c r="Q28" i="5" s="1"/>
  <c r="Q29" i="5" s="1"/>
  <c r="Q30" i="5" s="1"/>
  <c r="Q31" i="5" s="1"/>
  <c r="Q32" i="5" s="1"/>
  <c r="Q33" i="5" s="1"/>
  <c r="Q34" i="5" s="1"/>
  <c r="Q35" i="5" s="1"/>
  <c r="Q36" i="5" s="1"/>
  <c r="Q37" i="5" s="1"/>
  <c r="Q38" i="5" s="1"/>
  <c r="Q39" i="5" s="1"/>
  <c r="R39" i="5" s="1"/>
  <c r="S39" i="5" s="1"/>
  <c r="R19" i="5"/>
  <c r="S19" i="5" s="1"/>
  <c r="G33" i="5"/>
  <c r="H32" i="5"/>
  <c r="I32" i="5" s="1"/>
  <c r="AF33" i="5"/>
  <c r="AG32" i="5"/>
  <c r="AH32" i="5" s="1"/>
  <c r="AU20" i="5"/>
  <c r="AU21" i="5" s="1"/>
  <c r="AU22" i="5" s="1"/>
  <c r="AU23" i="5" s="1"/>
  <c r="AU24" i="5" s="1"/>
  <c r="AU25" i="5" s="1"/>
  <c r="AU26" i="5" s="1"/>
  <c r="AU27" i="5" s="1"/>
  <c r="AU28" i="5" s="1"/>
  <c r="AU29" i="5" s="1"/>
  <c r="AV19" i="5"/>
  <c r="AW19" i="5" s="1"/>
  <c r="L35" i="5"/>
  <c r="M34" i="5"/>
  <c r="N34" i="5" s="1"/>
  <c r="AQ53" i="5"/>
  <c r="AR53" i="5" s="1"/>
  <c r="AP54" i="5"/>
  <c r="AP55" i="5" s="1"/>
  <c r="AA54" i="5"/>
  <c r="AA55" i="5" s="1"/>
  <c r="AB53" i="5"/>
  <c r="AC53" i="5" s="1"/>
  <c r="AP56" i="5" l="1"/>
  <c r="AP57" i="5" s="1"/>
  <c r="AQ55" i="5"/>
  <c r="AR55" i="5" s="1"/>
  <c r="AA56" i="5"/>
  <c r="AA57" i="5" s="1"/>
  <c r="AB55" i="5"/>
  <c r="AC55" i="5" s="1"/>
  <c r="L36" i="5"/>
  <c r="M35" i="5"/>
  <c r="N35" i="5" s="1"/>
  <c r="AV29" i="5"/>
  <c r="AW29" i="5" s="1"/>
  <c r="AU30" i="5"/>
  <c r="AU31" i="5" s="1"/>
  <c r="AU32" i="5" s="1"/>
  <c r="AU33" i="5" s="1"/>
  <c r="AU34" i="5" s="1"/>
  <c r="AU35" i="5" s="1"/>
  <c r="AU36" i="5" s="1"/>
  <c r="AU37" i="5" s="1"/>
  <c r="AU38" i="5" s="1"/>
  <c r="AU39" i="5" s="1"/>
  <c r="AV39" i="5" s="1"/>
  <c r="AW39" i="5" s="1"/>
  <c r="AF34" i="5"/>
  <c r="AG33" i="5"/>
  <c r="AH33" i="5" s="1"/>
  <c r="G34" i="5"/>
  <c r="H33" i="5"/>
  <c r="I33" i="5" s="1"/>
  <c r="G35" i="5" l="1"/>
  <c r="H34" i="5"/>
  <c r="I34" i="5" s="1"/>
  <c r="AF35" i="5"/>
  <c r="AG34" i="5"/>
  <c r="AH34" i="5" s="1"/>
  <c r="L37" i="5"/>
  <c r="M36" i="5"/>
  <c r="N36" i="5" s="1"/>
  <c r="AA58" i="5"/>
  <c r="AA59" i="5" s="1"/>
  <c r="AB59" i="5" s="1"/>
  <c r="AC59" i="5" s="1"/>
  <c r="AB57" i="5"/>
  <c r="AC57" i="5" s="1"/>
  <c r="AP58" i="5"/>
  <c r="AP59" i="5" s="1"/>
  <c r="AQ59" i="5" s="1"/>
  <c r="AR59" i="5" s="1"/>
  <c r="AQ57" i="5"/>
  <c r="AR57" i="5" s="1"/>
  <c r="L38" i="5" l="1"/>
  <c r="M37" i="5"/>
  <c r="N37" i="5" s="1"/>
  <c r="AF36" i="5"/>
  <c r="AG35" i="5"/>
  <c r="AH35" i="5" s="1"/>
  <c r="G36" i="5"/>
  <c r="H35" i="5"/>
  <c r="I35" i="5" s="1"/>
  <c r="G37" i="5" l="1"/>
  <c r="H36" i="5"/>
  <c r="I36" i="5" s="1"/>
  <c r="AF37" i="5"/>
  <c r="AG36" i="5"/>
  <c r="AH36" i="5" s="1"/>
  <c r="M38" i="5"/>
  <c r="N38" i="5" s="1"/>
  <c r="L39" i="5"/>
  <c r="M39" i="5" l="1"/>
  <c r="N39" i="5" s="1"/>
  <c r="L40" i="5"/>
  <c r="L41" i="5" s="1"/>
  <c r="L42" i="5" s="1"/>
  <c r="L43" i="5" s="1"/>
  <c r="L44" i="5" s="1"/>
  <c r="AF38" i="5"/>
  <c r="AG37" i="5"/>
  <c r="AH37" i="5" s="1"/>
  <c r="G38" i="5"/>
  <c r="H37" i="5"/>
  <c r="I37" i="5" s="1"/>
  <c r="L45" i="5" l="1"/>
  <c r="L46" i="5" s="1"/>
  <c r="L47" i="5" s="1"/>
  <c r="L48" i="5" s="1"/>
  <c r="L49" i="5" s="1"/>
  <c r="M44" i="5"/>
  <c r="N44" i="5" s="1"/>
  <c r="G39" i="5"/>
  <c r="H38" i="5"/>
  <c r="I38" i="5" s="1"/>
  <c r="AF39" i="5"/>
  <c r="AG39" i="5" s="1"/>
  <c r="AH39" i="5" s="1"/>
  <c r="AG38" i="5"/>
  <c r="AH38" i="5" s="1"/>
  <c r="G40" i="5" l="1"/>
  <c r="G41" i="5" s="1"/>
  <c r="G42" i="5" s="1"/>
  <c r="G43" i="5" s="1"/>
  <c r="G44" i="5" s="1"/>
  <c r="H39" i="5"/>
  <c r="I39" i="5" s="1"/>
  <c r="L50" i="5"/>
  <c r="L51" i="5" s="1"/>
  <c r="L52" i="5" s="1"/>
  <c r="L53" i="5" s="1"/>
  <c r="L54" i="5" s="1"/>
  <c r="M49" i="5"/>
  <c r="N49" i="5" s="1"/>
  <c r="L55" i="5" l="1"/>
  <c r="L56" i="5" s="1"/>
  <c r="L57" i="5" s="1"/>
  <c r="L58" i="5" s="1"/>
  <c r="L59" i="5" s="1"/>
  <c r="M59" i="5" s="1"/>
  <c r="N59" i="5" s="1"/>
  <c r="M54" i="5"/>
  <c r="N54" i="5" s="1"/>
  <c r="G45" i="5"/>
  <c r="G46" i="5" s="1"/>
  <c r="G47" i="5" s="1"/>
  <c r="G48" i="5" s="1"/>
  <c r="G49" i="5" s="1"/>
  <c r="H49" i="5" s="1"/>
  <c r="I49" i="5" s="1"/>
  <c r="H44" i="5"/>
  <c r="I44" i="5" s="1"/>
</calcChain>
</file>

<file path=xl/sharedStrings.xml><?xml version="1.0" encoding="utf-8"?>
<sst xmlns="http://schemas.openxmlformats.org/spreadsheetml/2006/main" count="980" uniqueCount="217">
  <si>
    <t xml:space="preserve">Summer 2009 </t>
  </si>
  <si>
    <t>A*</t>
  </si>
  <si>
    <t>A</t>
  </si>
  <si>
    <t>B</t>
  </si>
  <si>
    <t>C</t>
  </si>
  <si>
    <t>D</t>
  </si>
  <si>
    <t>E</t>
  </si>
  <si>
    <t>F</t>
  </si>
  <si>
    <t>G</t>
  </si>
  <si>
    <t>Higher</t>
  </si>
  <si>
    <t>Foundation</t>
  </si>
  <si>
    <t>Summer 2010</t>
  </si>
  <si>
    <t>November 2009</t>
  </si>
  <si>
    <t>1380 Specification</t>
  </si>
  <si>
    <t>Specimen</t>
  </si>
  <si>
    <t>November 2010</t>
  </si>
  <si>
    <t>Summer 2011</t>
  </si>
  <si>
    <t>November 2011</t>
  </si>
  <si>
    <t>2010 Specification</t>
  </si>
  <si>
    <t>Level 3-5</t>
  </si>
  <si>
    <t>Level 4-6</t>
  </si>
  <si>
    <t>Level 5-7</t>
  </si>
  <si>
    <t>SATs 2007 Calc</t>
  </si>
  <si>
    <t xml:space="preserve">SATs 2008 Non </t>
  </si>
  <si>
    <t>SATs 2007  COMBINED</t>
  </si>
  <si>
    <t>SATs 2007 Non Calc</t>
  </si>
  <si>
    <t>YEAR 9 TESTS</t>
  </si>
  <si>
    <t>Number</t>
  </si>
  <si>
    <t>Algebra</t>
  </si>
  <si>
    <t>Geometry &amp; Measure</t>
  </si>
  <si>
    <t>Statistics &amp; Probability</t>
  </si>
  <si>
    <t xml:space="preserve">KEY STAGE 4 </t>
  </si>
  <si>
    <t xml:space="preserve">KEY STAGE 3 </t>
  </si>
  <si>
    <t xml:space="preserve">Number </t>
  </si>
  <si>
    <t>L3-5 Paper</t>
  </si>
  <si>
    <t>Level 3</t>
  </si>
  <si>
    <t>Level 4</t>
  </si>
  <si>
    <t>Level 5</t>
  </si>
  <si>
    <t>Marks</t>
  </si>
  <si>
    <t>%</t>
  </si>
  <si>
    <t xml:space="preserve">0-15 </t>
  </si>
  <si>
    <t>3c</t>
  </si>
  <si>
    <t>16-30</t>
  </si>
  <si>
    <t>3b</t>
  </si>
  <si>
    <t>31-45</t>
  </si>
  <si>
    <t>3a</t>
  </si>
  <si>
    <t>46-55</t>
  </si>
  <si>
    <t>4b</t>
  </si>
  <si>
    <t>56-65</t>
  </si>
  <si>
    <t>4c</t>
  </si>
  <si>
    <t>66-74</t>
  </si>
  <si>
    <t>4a</t>
  </si>
  <si>
    <t>75-83</t>
  </si>
  <si>
    <t>84-91</t>
  </si>
  <si>
    <t>92-100</t>
  </si>
  <si>
    <t>5c</t>
  </si>
  <si>
    <t>5b</t>
  </si>
  <si>
    <t>5a</t>
  </si>
  <si>
    <t>L4-6 Paper</t>
  </si>
  <si>
    <t>6c</t>
  </si>
  <si>
    <t>6b</t>
  </si>
  <si>
    <t>Level 6</t>
  </si>
  <si>
    <t>0-11</t>
  </si>
  <si>
    <t>12-22</t>
  </si>
  <si>
    <t>23-32</t>
  </si>
  <si>
    <t>33-45</t>
  </si>
  <si>
    <t>46-59</t>
  </si>
  <si>
    <t>60-72</t>
  </si>
  <si>
    <t>73-81</t>
  </si>
  <si>
    <t>82-91</t>
  </si>
  <si>
    <t>L5-7 Paper</t>
  </si>
  <si>
    <t>7c</t>
  </si>
  <si>
    <t>7b</t>
  </si>
  <si>
    <t>7a</t>
  </si>
  <si>
    <t>SHAPE</t>
  </si>
  <si>
    <t>ALGEBRA</t>
  </si>
  <si>
    <t>DATA</t>
  </si>
  <si>
    <t>Level 7</t>
  </si>
  <si>
    <t>0-12</t>
  </si>
  <si>
    <t>13-24</t>
  </si>
  <si>
    <t>25-36</t>
  </si>
  <si>
    <t>37-52</t>
  </si>
  <si>
    <t>53-66</t>
  </si>
  <si>
    <t>67-80</t>
  </si>
  <si>
    <t>81-87</t>
  </si>
  <si>
    <t>88-93</t>
  </si>
  <si>
    <t>94-100</t>
  </si>
  <si>
    <t>0-14</t>
  </si>
  <si>
    <t>15-28</t>
  </si>
  <si>
    <t>19-33</t>
  </si>
  <si>
    <t>34-51</t>
  </si>
  <si>
    <t>52-61</t>
  </si>
  <si>
    <t>62-70</t>
  </si>
  <si>
    <t>71-80</t>
  </si>
  <si>
    <t>81-90</t>
  </si>
  <si>
    <t>91-100</t>
  </si>
  <si>
    <t>23-33</t>
  </si>
  <si>
    <t>34-46</t>
  </si>
  <si>
    <t>47-60</t>
  </si>
  <si>
    <t>61-73</t>
  </si>
  <si>
    <t>74-82</t>
  </si>
  <si>
    <t>83-91</t>
  </si>
  <si>
    <t>37-49</t>
  </si>
  <si>
    <t>60-68</t>
  </si>
  <si>
    <t>50-59</t>
  </si>
  <si>
    <t>69-79</t>
  </si>
  <si>
    <t>80-89</t>
  </si>
  <si>
    <t>90-100</t>
  </si>
  <si>
    <t>0-19</t>
  </si>
  <si>
    <t>20-38</t>
  </si>
  <si>
    <t>39-58</t>
  </si>
  <si>
    <t>59-65</t>
  </si>
  <si>
    <t>66-73</t>
  </si>
  <si>
    <t>74-80</t>
  </si>
  <si>
    <t>0-10</t>
  </si>
  <si>
    <t>11-20</t>
  </si>
  <si>
    <t>21-30</t>
  </si>
  <si>
    <t>31-40</t>
  </si>
  <si>
    <t>41-50</t>
  </si>
  <si>
    <t>51-60</t>
  </si>
  <si>
    <t>74-87</t>
  </si>
  <si>
    <t>88-100</t>
  </si>
  <si>
    <t>0-17</t>
  </si>
  <si>
    <t>18-34</t>
  </si>
  <si>
    <t>35-48</t>
  </si>
  <si>
    <t>49-59</t>
  </si>
  <si>
    <t>60-67</t>
  </si>
  <si>
    <t>68-76</t>
  </si>
  <si>
    <t>77-84</t>
  </si>
  <si>
    <t>85-92</t>
  </si>
  <si>
    <t>93-100</t>
  </si>
  <si>
    <t>31-38</t>
  </si>
  <si>
    <t>39-46</t>
  </si>
  <si>
    <t>47-54</t>
  </si>
  <si>
    <t>55-69</t>
  </si>
  <si>
    <t>70-85</t>
  </si>
  <si>
    <t>86-100</t>
  </si>
  <si>
    <t>0-8</t>
  </si>
  <si>
    <t>9-16</t>
  </si>
  <si>
    <t>17-24</t>
  </si>
  <si>
    <t>25-39</t>
  </si>
  <si>
    <t>40-54</t>
  </si>
  <si>
    <t>70-79</t>
  </si>
  <si>
    <t>80-90</t>
  </si>
  <si>
    <r>
      <t xml:space="preserve">Mock </t>
    </r>
    <r>
      <rPr>
        <b/>
        <u/>
        <sz val="8"/>
        <color indexed="8"/>
        <rFont val="Calibri"/>
        <family val="2"/>
      </rPr>
      <t>*from EDEXCEL</t>
    </r>
  </si>
  <si>
    <t>1-15</t>
  </si>
  <si>
    <t>1-12</t>
  </si>
  <si>
    <t>1-19</t>
  </si>
  <si>
    <t>1-17</t>
  </si>
  <si>
    <t>1-11</t>
  </si>
  <si>
    <t>1-14</t>
  </si>
  <si>
    <t>1-10</t>
  </si>
  <si>
    <t>1-8</t>
  </si>
  <si>
    <t xml:space="preserve">THESE ARE PERCENTAGES NOT MARKS </t>
  </si>
  <si>
    <t xml:space="preserve">LEVEL </t>
  </si>
  <si>
    <t>%age</t>
  </si>
  <si>
    <t xml:space="preserve">Foundation (Paper 1) </t>
  </si>
  <si>
    <t xml:space="preserve">Foundation (Paper 2) </t>
  </si>
  <si>
    <t>Higher (Paper 3</t>
  </si>
  <si>
    <t>Higher (Paper 4)</t>
  </si>
  <si>
    <t>Summer 2008 (2580 not 1380) - marks per paper</t>
  </si>
  <si>
    <t>Tier 3-5</t>
  </si>
  <si>
    <t>Level</t>
  </si>
  <si>
    <t>Mark range</t>
  </si>
  <si>
    <t>0 – 12%</t>
  </si>
  <si>
    <t>N</t>
  </si>
  <si>
    <t>13% - 16%</t>
  </si>
  <si>
    <t>17% - 38%</t>
  </si>
  <si>
    <t>39% - 63%</t>
  </si>
  <si>
    <t>64% - 100%</t>
  </si>
  <si>
    <t>Tier 4-6</t>
  </si>
  <si>
    <t>0 – 15%</t>
  </si>
  <si>
    <t>16% - 19%</t>
  </si>
  <si>
    <t>20% - 35%</t>
  </si>
  <si>
    <t>36% - 54%</t>
  </si>
  <si>
    <t>55% - 100%</t>
  </si>
  <si>
    <t>Tier 5-7</t>
  </si>
  <si>
    <t>0 – 16%</t>
  </si>
  <si>
    <t>17% - 20%</t>
  </si>
  <si>
    <t>21% - 36%</t>
  </si>
  <si>
    <t>37% - 58%</t>
  </si>
  <si>
    <t>59% - 100%</t>
  </si>
  <si>
    <t>0 – 21%</t>
  </si>
  <si>
    <t>22% - 25%</t>
  </si>
  <si>
    <t>26% - 40%</t>
  </si>
  <si>
    <t>41% - 66%</t>
  </si>
  <si>
    <t>67% - 100%</t>
  </si>
  <si>
    <t xml:space="preserve">Marks </t>
  </si>
  <si>
    <t xml:space="preserve">Level </t>
  </si>
  <si>
    <t>Tier 6-8</t>
  </si>
  <si>
    <t>March 2012</t>
  </si>
  <si>
    <t>March 2013</t>
  </si>
  <si>
    <t>November 2012</t>
  </si>
  <si>
    <t>2008 SATS</t>
  </si>
  <si>
    <t>2006 SATS</t>
  </si>
  <si>
    <t>2007 SATS</t>
  </si>
  <si>
    <t>0 - 15%</t>
  </si>
  <si>
    <t>16 - 19%</t>
  </si>
  <si>
    <t>20 - 41%</t>
  </si>
  <si>
    <t>42 - 65%</t>
  </si>
  <si>
    <t>66 - 100%</t>
  </si>
  <si>
    <t>0 - 16%</t>
  </si>
  <si>
    <t>17 - 21%</t>
  </si>
  <si>
    <t>22 - 36%</t>
  </si>
  <si>
    <t>37 - 55%</t>
  </si>
  <si>
    <t>56 - 100%</t>
  </si>
  <si>
    <t>17 - 20%</t>
  </si>
  <si>
    <t>21 - 35%</t>
  </si>
  <si>
    <t>36 - 57%</t>
  </si>
  <si>
    <t>58 - 100%</t>
  </si>
  <si>
    <t xml:space="preserve">start </t>
  </si>
  <si>
    <t>June 2013</t>
  </si>
  <si>
    <t>Nov 2013</t>
  </si>
  <si>
    <t>June 2014</t>
  </si>
  <si>
    <t>November 2014</t>
  </si>
  <si>
    <t>June 2012</t>
  </si>
  <si>
    <t>June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</si>
</sst>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sz val="16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u/>
      <sz val="8"/>
      <color indexed="8"/>
      <name val="Calibri"/>
      <family val="2"/>
    </font>
    <font>
      <sz val="14"/>
      <color indexed="8"/>
      <name val="Calibri"/>
      <family val="2"/>
    </font>
    <font>
      <b/>
      <u/>
      <sz val="14"/>
      <color indexed="8"/>
      <name val="Calibri"/>
      <family val="2"/>
    </font>
    <font>
      <b/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8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Alignment="1">
      <alignment vertical="top" textRotation="9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0" fillId="0" borderId="4" xfId="0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2" fillId="0" borderId="1" xfId="0" applyNumberFormat="1" applyFont="1" applyFill="1" applyBorder="1"/>
    <xf numFmtId="49" fontId="2" fillId="0" borderId="0" xfId="0" applyNumberFormat="1" applyFont="1" applyFill="1" applyBorder="1"/>
    <xf numFmtId="0" fontId="0" fillId="0" borderId="6" xfId="0" applyBorder="1" applyAlignment="1">
      <alignment horizontal="center"/>
    </xf>
    <xf numFmtId="9" fontId="0" fillId="0" borderId="0" xfId="0" applyNumberFormat="1" applyAlignment="1">
      <alignment horizontal="center"/>
    </xf>
    <xf numFmtId="9" fontId="10" fillId="0" borderId="0" xfId="1" applyFont="1" applyAlignment="1">
      <alignment horizontal="center"/>
    </xf>
    <xf numFmtId="9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right"/>
    </xf>
    <xf numFmtId="0" fontId="0" fillId="2" borderId="0" xfId="0" applyFill="1"/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right"/>
    </xf>
    <xf numFmtId="17" fontId="0" fillId="3" borderId="0" xfId="0" quotePrefix="1" applyNumberFormat="1" applyFill="1" applyAlignment="1">
      <alignment horizontal="right"/>
    </xf>
    <xf numFmtId="0" fontId="0" fillId="4" borderId="6" xfId="0" applyFill="1" applyBorder="1" applyAlignment="1">
      <alignment horizontal="center"/>
    </xf>
    <xf numFmtId="17" fontId="0" fillId="3" borderId="0" xfId="0" applyNumberFormat="1" applyFill="1" applyAlignment="1">
      <alignment horizontal="right"/>
    </xf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2" fillId="0" borderId="0" xfId="0" applyFont="1" applyFill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10" xfId="0" applyFont="1" applyFill="1" applyBorder="1"/>
    <xf numFmtId="0" fontId="7" fillId="0" borderId="1" xfId="0" applyFont="1" applyBorder="1" applyAlignment="1">
      <alignment horizontal="center"/>
    </xf>
    <xf numFmtId="0" fontId="7" fillId="0" borderId="11" xfId="0" applyFont="1" applyFill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11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9" fillId="0" borderId="10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10" xfId="0" applyFont="1" applyFill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11" xfId="0" applyFont="1" applyFill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11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right" vertical="center"/>
    </xf>
    <xf numFmtId="0" fontId="7" fillId="0" borderId="0" xfId="0" quotePrefix="1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7" fontId="7" fillId="2" borderId="0" xfId="0" quotePrefix="1" applyNumberFormat="1" applyFont="1" applyFill="1" applyBorder="1" applyAlignment="1">
      <alignment horizontal="center" vertical="center"/>
    </xf>
    <xf numFmtId="0" fontId="7" fillId="2" borderId="0" xfId="0" quotePrefix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0" fontId="10" fillId="0" borderId="0" xfId="1" applyNumberFormat="1" applyFont="1" applyAlignment="1">
      <alignment horizontal="center"/>
    </xf>
    <xf numFmtId="10" fontId="0" fillId="0" borderId="0" xfId="1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9" fontId="0" fillId="0" borderId="0" xfId="0" applyNumberFormat="1" applyFill="1" applyAlignment="1">
      <alignment horizontal="center"/>
    </xf>
    <xf numFmtId="10" fontId="0" fillId="0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9" fontId="0" fillId="0" borderId="0" xfId="1" applyNumberFormat="1" applyFont="1" applyAlignment="1">
      <alignment horizontal="center"/>
    </xf>
    <xf numFmtId="165" fontId="10" fillId="0" borderId="0" xfId="1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64" fontId="0" fillId="0" borderId="0" xfId="0" applyNumberFormat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/>
    </xf>
    <xf numFmtId="9" fontId="0" fillId="0" borderId="0" xfId="1" applyFont="1" applyAlignment="1">
      <alignment horizontal="center"/>
    </xf>
    <xf numFmtId="9" fontId="0" fillId="0" borderId="0" xfId="1" applyFont="1" applyFill="1" applyAlignment="1">
      <alignment horizontal="center"/>
    </xf>
    <xf numFmtId="0" fontId="12" fillId="0" borderId="0" xfId="0" applyFont="1" applyAlignment="1">
      <alignment horizontal="center"/>
    </xf>
    <xf numFmtId="10" fontId="0" fillId="0" borderId="0" xfId="0" applyNumberFormat="1" applyFont="1" applyFill="1" applyAlignment="1">
      <alignment horizontal="center"/>
    </xf>
    <xf numFmtId="0" fontId="0" fillId="0" borderId="0" xfId="0" applyFont="1" applyAlignment="1">
      <alignment horizontal="center"/>
    </xf>
    <xf numFmtId="0" fontId="12" fillId="0" borderId="0" xfId="0" applyFont="1"/>
    <xf numFmtId="2" fontId="0" fillId="0" borderId="0" xfId="0" applyNumberFormat="1" applyAlignment="1">
      <alignment horizontal="center"/>
    </xf>
    <xf numFmtId="2" fontId="4" fillId="0" borderId="0" xfId="0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/>
    </xf>
    <xf numFmtId="1" fontId="15" fillId="0" borderId="18" xfId="0" applyNumberFormat="1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1" fontId="15" fillId="0" borderId="16" xfId="0" applyNumberFormat="1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1" fontId="15" fillId="0" borderId="15" xfId="0" applyNumberFormat="1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1" fontId="15" fillId="0" borderId="17" xfId="0" applyNumberFormat="1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0" fillId="7" borderId="10" xfId="0" applyFill="1" applyBorder="1" applyAlignment="1">
      <alignment vertical="center"/>
    </xf>
    <xf numFmtId="0" fontId="0" fillId="7" borderId="2" xfId="0" applyFill="1" applyBorder="1" applyAlignment="1">
      <alignment vertical="center"/>
    </xf>
    <xf numFmtId="0" fontId="15" fillId="7" borderId="9" xfId="0" applyFont="1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 wrapText="1"/>
    </xf>
    <xf numFmtId="1" fontId="15" fillId="0" borderId="19" xfId="0" applyNumberFormat="1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 wrapText="1"/>
    </xf>
    <xf numFmtId="0" fontId="12" fillId="7" borderId="9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 wrapText="1"/>
    </xf>
    <xf numFmtId="17" fontId="2" fillId="0" borderId="0" xfId="0" quotePrefix="1" applyNumberFormat="1" applyFont="1" applyBorder="1"/>
    <xf numFmtId="0" fontId="2" fillId="0" borderId="0" xfId="0" quotePrefix="1" applyFont="1" applyBorder="1"/>
    <xf numFmtId="0" fontId="14" fillId="0" borderId="23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4" fillId="0" borderId="26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vertical="center"/>
    </xf>
    <xf numFmtId="0" fontId="15" fillId="7" borderId="4" xfId="0" applyFont="1" applyFill="1" applyBorder="1" applyAlignment="1">
      <alignment horizontal="center" vertical="center"/>
    </xf>
    <xf numFmtId="10" fontId="15" fillId="0" borderId="18" xfId="1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/>
    </xf>
    <xf numFmtId="0" fontId="15" fillId="7" borderId="12" xfId="0" applyFont="1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10" fontId="15" fillId="0" borderId="15" xfId="1" applyNumberFormat="1" applyFont="1" applyFill="1" applyBorder="1" applyAlignment="1">
      <alignment horizontal="center" vertical="center"/>
    </xf>
    <xf numFmtId="0" fontId="2" fillId="0" borderId="0" xfId="0" quotePrefix="1" applyFont="1" applyFill="1" applyBorder="1"/>
    <xf numFmtId="0" fontId="17" fillId="0" borderId="0" xfId="0" applyFont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1" fillId="5" borderId="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7" borderId="10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16" fillId="6" borderId="12" xfId="0" applyFont="1" applyFill="1" applyBorder="1" applyAlignment="1">
      <alignment horizontal="center" vertical="center"/>
    </xf>
    <xf numFmtId="0" fontId="16" fillId="6" borderId="13" xfId="0" applyFont="1" applyFill="1" applyBorder="1" applyAlignment="1">
      <alignment horizontal="center" vertical="center"/>
    </xf>
    <xf numFmtId="0" fontId="16" fillId="6" borderId="14" xfId="0" applyFont="1" applyFill="1" applyBorder="1" applyAlignment="1">
      <alignment horizontal="center" vertical="center"/>
    </xf>
    <xf numFmtId="0" fontId="12" fillId="7" borderId="10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3" fillId="0" borderId="10" xfId="0" applyFont="1" applyBorder="1" applyAlignment="1">
      <alignment horizontal="center" vertical="top" textRotation="90"/>
    </xf>
    <xf numFmtId="0" fontId="3" fillId="0" borderId="11" xfId="0" applyFont="1" applyBorder="1" applyAlignment="1">
      <alignment horizontal="center" vertical="top" textRotation="90"/>
    </xf>
    <xf numFmtId="0" fontId="3" fillId="0" borderId="9" xfId="0" applyFont="1" applyBorder="1" applyAlignment="1">
      <alignment horizontal="center" vertical="top" textRotation="90"/>
    </xf>
    <xf numFmtId="0" fontId="3" fillId="0" borderId="0" xfId="0" applyFont="1" applyBorder="1" applyAlignment="1">
      <alignment horizontal="center" vertical="top" textRotation="90" wrapText="1"/>
    </xf>
    <xf numFmtId="0" fontId="3" fillId="0" borderId="4" xfId="0" applyFont="1" applyBorder="1" applyAlignment="1">
      <alignment horizontal="center" vertical="top" textRotation="90" wrapText="1"/>
    </xf>
    <xf numFmtId="17" fontId="2" fillId="0" borderId="1" xfId="0" quotePrefix="1" applyNumberFormat="1" applyFont="1" applyFill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zoomScale="75" zoomScaleNormal="75" workbookViewId="0">
      <selection sqref="A1:XFD1048576"/>
    </sheetView>
  </sheetViews>
  <sheetFormatPr defaultRowHeight="15" x14ac:dyDescent="0.25"/>
  <cols>
    <col min="1" max="1" width="9.140625" style="2"/>
    <col min="2" max="2" width="10.140625" style="1" bestFit="1" customWidth="1"/>
    <col min="3" max="3" width="10.140625" style="1" customWidth="1"/>
    <col min="4" max="4" width="9.140625" style="1"/>
    <col min="5" max="5" width="0.85546875" customWidth="1"/>
    <col min="9" max="9" width="8.7109375" customWidth="1"/>
    <col min="10" max="10" width="2.140625" customWidth="1"/>
  </cols>
  <sheetData>
    <row r="1" spans="1:14" x14ac:dyDescent="0.25">
      <c r="A1" s="155" t="s">
        <v>33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1:14" ht="15.75" x14ac:dyDescent="0.25">
      <c r="A2" s="20"/>
      <c r="B2" s="156" t="s">
        <v>34</v>
      </c>
      <c r="C2" s="156"/>
      <c r="D2" s="156"/>
      <c r="E2" s="21"/>
      <c r="F2" s="20"/>
      <c r="G2" s="156" t="s">
        <v>58</v>
      </c>
      <c r="H2" s="156"/>
      <c r="I2" s="156"/>
      <c r="J2" s="21"/>
      <c r="K2" s="20"/>
      <c r="L2" s="156" t="s">
        <v>70</v>
      </c>
      <c r="M2" s="156"/>
      <c r="N2" s="156"/>
    </row>
    <row r="3" spans="1:14" x14ac:dyDescent="0.25">
      <c r="B3" s="1" t="s">
        <v>38</v>
      </c>
      <c r="C3" s="1" t="s">
        <v>39</v>
      </c>
      <c r="F3" s="2"/>
      <c r="G3" s="1" t="s">
        <v>38</v>
      </c>
      <c r="H3" s="1" t="s">
        <v>39</v>
      </c>
      <c r="I3" s="1"/>
      <c r="K3" s="2"/>
      <c r="L3" s="1" t="s">
        <v>38</v>
      </c>
      <c r="M3" s="1" t="s">
        <v>39</v>
      </c>
      <c r="N3" s="1"/>
    </row>
    <row r="4" spans="1:14" x14ac:dyDescent="0.25">
      <c r="A4" s="2" t="s">
        <v>35</v>
      </c>
      <c r="B4" s="1">
        <v>23</v>
      </c>
      <c r="C4" s="17">
        <f>B4/B7</f>
        <v>0.46</v>
      </c>
      <c r="D4" s="18">
        <f>C4/3</f>
        <v>0.15333333333333335</v>
      </c>
      <c r="F4" s="2" t="s">
        <v>36</v>
      </c>
      <c r="G4" s="1">
        <v>16</v>
      </c>
      <c r="H4" s="17">
        <f>G4/G7</f>
        <v>0.32</v>
      </c>
      <c r="I4" s="18">
        <f>H4/3</f>
        <v>0.10666666666666667</v>
      </c>
      <c r="K4" s="2" t="s">
        <v>37</v>
      </c>
      <c r="L4" s="1">
        <v>20</v>
      </c>
      <c r="M4" s="17">
        <f>L4/L7</f>
        <v>0.4</v>
      </c>
      <c r="N4" s="18">
        <f>M4/3</f>
        <v>0.13333333333333333</v>
      </c>
    </row>
    <row r="5" spans="1:14" x14ac:dyDescent="0.25">
      <c r="A5" s="2" t="s">
        <v>36</v>
      </c>
      <c r="B5" s="1">
        <v>14</v>
      </c>
      <c r="C5" s="17">
        <f>B5/B7</f>
        <v>0.28000000000000003</v>
      </c>
      <c r="D5" s="17">
        <f>C5/3</f>
        <v>9.3333333333333338E-2</v>
      </c>
      <c r="F5" s="2" t="s">
        <v>37</v>
      </c>
      <c r="G5" s="1">
        <v>20</v>
      </c>
      <c r="H5" s="17">
        <f>G5/G7</f>
        <v>0.4</v>
      </c>
      <c r="I5" s="17">
        <f>H5/3</f>
        <v>0.13333333333333333</v>
      </c>
      <c r="K5" s="2" t="s">
        <v>61</v>
      </c>
      <c r="L5" s="1">
        <v>14</v>
      </c>
      <c r="M5" s="17">
        <f>L5/L7</f>
        <v>0.28000000000000003</v>
      </c>
      <c r="N5" s="17">
        <f>M5/3</f>
        <v>9.3333333333333338E-2</v>
      </c>
    </row>
    <row r="6" spans="1:14" x14ac:dyDescent="0.25">
      <c r="A6" s="2" t="s">
        <v>37</v>
      </c>
      <c r="B6" s="1">
        <v>13</v>
      </c>
      <c r="C6" s="17">
        <f>B6/B7</f>
        <v>0.26</v>
      </c>
      <c r="D6" s="18">
        <f>C6/3</f>
        <v>8.666666666666667E-2</v>
      </c>
      <c r="F6" s="2" t="s">
        <v>61</v>
      </c>
      <c r="G6" s="1">
        <v>14</v>
      </c>
      <c r="H6" s="17">
        <f>G6/G7</f>
        <v>0.28000000000000003</v>
      </c>
      <c r="I6" s="18">
        <f>H6/3</f>
        <v>9.3333333333333338E-2</v>
      </c>
      <c r="K6" s="2" t="s">
        <v>77</v>
      </c>
      <c r="L6" s="1">
        <v>16</v>
      </c>
      <c r="M6" s="17">
        <f>L6/L7</f>
        <v>0.32</v>
      </c>
      <c r="N6" s="18">
        <f>M6/3</f>
        <v>0.10666666666666667</v>
      </c>
    </row>
    <row r="7" spans="1:14" x14ac:dyDescent="0.25">
      <c r="B7" s="16">
        <f>SUM(B4:B6)</f>
        <v>50</v>
      </c>
      <c r="F7" s="2"/>
      <c r="G7" s="16">
        <f>SUM(G4:G6)</f>
        <v>50</v>
      </c>
      <c r="H7" s="1"/>
      <c r="I7" s="1"/>
      <c r="K7" s="2"/>
      <c r="L7" s="25">
        <f>SUM(L4:L6)</f>
        <v>50</v>
      </c>
      <c r="M7" s="1"/>
      <c r="N7" s="1"/>
    </row>
    <row r="8" spans="1:14" x14ac:dyDescent="0.25">
      <c r="F8" s="2"/>
      <c r="G8" s="1"/>
      <c r="H8" s="1"/>
      <c r="I8" s="1"/>
      <c r="K8" s="2"/>
      <c r="L8" s="1"/>
      <c r="M8" s="1"/>
      <c r="N8" s="1"/>
    </row>
    <row r="9" spans="1:14" x14ac:dyDescent="0.25">
      <c r="A9" s="22" t="s">
        <v>39</v>
      </c>
      <c r="F9" s="22" t="s">
        <v>39</v>
      </c>
      <c r="G9" s="1"/>
      <c r="H9" s="1"/>
      <c r="I9" s="1"/>
      <c r="K9" s="22" t="s">
        <v>39</v>
      </c>
      <c r="L9" s="1"/>
      <c r="M9" s="1"/>
      <c r="N9" s="1"/>
    </row>
    <row r="10" spans="1:14" x14ac:dyDescent="0.25">
      <c r="A10" s="23" t="s">
        <v>40</v>
      </c>
      <c r="B10" s="1" t="s">
        <v>41</v>
      </c>
      <c r="C10" s="17"/>
      <c r="F10" s="23" t="s">
        <v>62</v>
      </c>
      <c r="G10" s="1" t="s">
        <v>49</v>
      </c>
      <c r="H10" s="17"/>
      <c r="I10" s="1"/>
      <c r="K10" s="23" t="s">
        <v>78</v>
      </c>
      <c r="L10" s="1" t="s">
        <v>55</v>
      </c>
      <c r="M10" s="17"/>
      <c r="N10" s="1"/>
    </row>
    <row r="11" spans="1:14" x14ac:dyDescent="0.25">
      <c r="A11" s="23" t="s">
        <v>42</v>
      </c>
      <c r="B11" s="1" t="s">
        <v>43</v>
      </c>
      <c r="C11" s="17"/>
      <c r="F11" s="24" t="s">
        <v>63</v>
      </c>
      <c r="G11" s="1" t="s">
        <v>47</v>
      </c>
      <c r="H11" s="17"/>
      <c r="I11" s="1"/>
      <c r="K11" s="26" t="s">
        <v>79</v>
      </c>
      <c r="L11" s="1" t="s">
        <v>56</v>
      </c>
      <c r="M11" s="17"/>
      <c r="N11" s="1"/>
    </row>
    <row r="12" spans="1:14" x14ac:dyDescent="0.25">
      <c r="A12" s="23" t="s">
        <v>44</v>
      </c>
      <c r="B12" s="1" t="s">
        <v>45</v>
      </c>
      <c r="F12" s="23" t="s">
        <v>64</v>
      </c>
      <c r="G12" s="1" t="s">
        <v>51</v>
      </c>
      <c r="H12" s="1"/>
      <c r="I12" s="1"/>
      <c r="K12" s="23" t="s">
        <v>80</v>
      </c>
      <c r="L12" s="1" t="s">
        <v>57</v>
      </c>
      <c r="M12" s="1"/>
      <c r="N12" s="1"/>
    </row>
    <row r="13" spans="1:14" x14ac:dyDescent="0.25">
      <c r="A13" s="23" t="s">
        <v>46</v>
      </c>
      <c r="B13" s="1" t="s">
        <v>49</v>
      </c>
      <c r="D13" s="19">
        <f>C4+D5</f>
        <v>0.55333333333333334</v>
      </c>
      <c r="F13" s="23" t="s">
        <v>65</v>
      </c>
      <c r="G13" s="1" t="s">
        <v>55</v>
      </c>
      <c r="H13" s="1"/>
      <c r="I13" s="19">
        <f>H4+I5</f>
        <v>0.45333333333333337</v>
      </c>
      <c r="K13" s="23" t="s">
        <v>102</v>
      </c>
      <c r="L13" s="1" t="s">
        <v>59</v>
      </c>
      <c r="M13" s="1"/>
      <c r="N13" s="19">
        <f>M4+N5</f>
        <v>0.49333333333333335</v>
      </c>
    </row>
    <row r="14" spans="1:14" x14ac:dyDescent="0.25">
      <c r="A14" s="23" t="s">
        <v>48</v>
      </c>
      <c r="B14" s="1" t="s">
        <v>47</v>
      </c>
      <c r="D14" s="19">
        <f>D13+D5</f>
        <v>0.64666666666666672</v>
      </c>
      <c r="F14" s="23" t="s">
        <v>66</v>
      </c>
      <c r="G14" s="1" t="s">
        <v>56</v>
      </c>
      <c r="H14" s="1"/>
      <c r="I14" s="19">
        <f>I13+I5</f>
        <v>0.58666666666666667</v>
      </c>
      <c r="K14" s="23" t="s">
        <v>104</v>
      </c>
      <c r="L14" s="1" t="s">
        <v>60</v>
      </c>
      <c r="M14" s="1"/>
      <c r="N14" s="19">
        <f>N13+N5</f>
        <v>0.58666666666666667</v>
      </c>
    </row>
    <row r="15" spans="1:14" x14ac:dyDescent="0.25">
      <c r="A15" s="23" t="s">
        <v>50</v>
      </c>
      <c r="B15" s="1" t="s">
        <v>51</v>
      </c>
      <c r="D15" s="19">
        <f>D14+D5</f>
        <v>0.7400000000000001</v>
      </c>
      <c r="F15" s="23" t="s">
        <v>67</v>
      </c>
      <c r="G15" s="1" t="s">
        <v>57</v>
      </c>
      <c r="H15" s="1"/>
      <c r="I15" s="19">
        <f>I14+I5</f>
        <v>0.72</v>
      </c>
      <c r="K15" s="23" t="s">
        <v>103</v>
      </c>
      <c r="L15" s="1" t="s">
        <v>59</v>
      </c>
      <c r="M15" s="1"/>
      <c r="N15" s="19">
        <f>N14+N5</f>
        <v>0.68</v>
      </c>
    </row>
    <row r="16" spans="1:14" x14ac:dyDescent="0.25">
      <c r="A16" s="23" t="s">
        <v>52</v>
      </c>
      <c r="B16" s="1" t="s">
        <v>55</v>
      </c>
      <c r="D16" s="19">
        <f>D15+D6</f>
        <v>0.82666666666666677</v>
      </c>
      <c r="F16" s="23" t="s">
        <v>68</v>
      </c>
      <c r="G16" s="1" t="s">
        <v>59</v>
      </c>
      <c r="H16" s="1"/>
      <c r="I16" s="19">
        <f>I15+I6</f>
        <v>0.81333333333333335</v>
      </c>
      <c r="K16" s="23" t="s">
        <v>105</v>
      </c>
      <c r="L16" s="1" t="s">
        <v>71</v>
      </c>
      <c r="M16" s="1"/>
      <c r="N16" s="19">
        <f>N15+N6</f>
        <v>0.78666666666666674</v>
      </c>
    </row>
    <row r="17" spans="1:14" x14ac:dyDescent="0.25">
      <c r="A17" s="23" t="s">
        <v>53</v>
      </c>
      <c r="B17" s="1" t="s">
        <v>56</v>
      </c>
      <c r="D17" s="19">
        <f>D16+D6</f>
        <v>0.91333333333333344</v>
      </c>
      <c r="F17" s="23" t="s">
        <v>69</v>
      </c>
      <c r="G17" s="1" t="s">
        <v>60</v>
      </c>
      <c r="H17" s="1"/>
      <c r="I17" s="19">
        <f>I16+I6</f>
        <v>0.90666666666666673</v>
      </c>
      <c r="K17" s="23" t="s">
        <v>106</v>
      </c>
      <c r="L17" s="1" t="s">
        <v>72</v>
      </c>
      <c r="M17" s="1"/>
      <c r="N17" s="19">
        <f>N16+N6</f>
        <v>0.89333333333333342</v>
      </c>
    </row>
    <row r="18" spans="1:14" x14ac:dyDescent="0.25">
      <c r="A18" s="23" t="s">
        <v>54</v>
      </c>
      <c r="B18" s="1" t="s">
        <v>57</v>
      </c>
      <c r="D18" s="19">
        <f>D17+D6</f>
        <v>1</v>
      </c>
      <c r="F18" s="23" t="s">
        <v>54</v>
      </c>
      <c r="G18" s="1" t="s">
        <v>59</v>
      </c>
      <c r="H18" s="1"/>
      <c r="I18" s="19">
        <f>I17+I6</f>
        <v>1</v>
      </c>
      <c r="K18" s="23" t="s">
        <v>107</v>
      </c>
      <c r="L18" s="1" t="s">
        <v>73</v>
      </c>
      <c r="M18" s="1"/>
      <c r="N18" s="19">
        <f>N17+N6</f>
        <v>1</v>
      </c>
    </row>
    <row r="20" spans="1:14" x14ac:dyDescent="0.25">
      <c r="A20" s="155" t="s">
        <v>75</v>
      </c>
      <c r="B20" s="155"/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5"/>
    </row>
    <row r="21" spans="1:14" ht="15.75" x14ac:dyDescent="0.25">
      <c r="A21" s="20"/>
      <c r="B21" s="156" t="s">
        <v>34</v>
      </c>
      <c r="C21" s="156"/>
      <c r="D21" s="156"/>
      <c r="E21" s="21"/>
      <c r="F21" s="20"/>
      <c r="G21" s="156" t="s">
        <v>58</v>
      </c>
      <c r="H21" s="156"/>
      <c r="I21" s="156"/>
      <c r="J21" s="21"/>
      <c r="K21" s="20"/>
      <c r="L21" s="156" t="s">
        <v>70</v>
      </c>
      <c r="M21" s="156"/>
      <c r="N21" s="156"/>
    </row>
    <row r="22" spans="1:14" x14ac:dyDescent="0.25">
      <c r="B22" s="1" t="s">
        <v>38</v>
      </c>
      <c r="C22" s="1" t="s">
        <v>39</v>
      </c>
      <c r="F22" s="2"/>
      <c r="G22" s="1" t="s">
        <v>38</v>
      </c>
      <c r="H22" s="1" t="s">
        <v>39</v>
      </c>
      <c r="I22" s="1"/>
      <c r="K22" s="2"/>
      <c r="L22" s="1" t="s">
        <v>38</v>
      </c>
      <c r="M22" s="1" t="s">
        <v>39</v>
      </c>
      <c r="N22" s="1"/>
    </row>
    <row r="23" spans="1:14" x14ac:dyDescent="0.25">
      <c r="A23" s="2" t="s">
        <v>35</v>
      </c>
      <c r="B23" s="1">
        <v>15</v>
      </c>
      <c r="C23" s="17">
        <f>B23/B26</f>
        <v>0.375</v>
      </c>
      <c r="D23" s="18">
        <f>C23/3</f>
        <v>0.125</v>
      </c>
      <c r="F23" s="2" t="s">
        <v>36</v>
      </c>
      <c r="G23" s="1">
        <v>17</v>
      </c>
      <c r="H23" s="17">
        <f>G23/G26</f>
        <v>0.32692307692307693</v>
      </c>
      <c r="I23" s="18">
        <f>H23/3</f>
        <v>0.10897435897435898</v>
      </c>
      <c r="K23" s="2" t="s">
        <v>37</v>
      </c>
      <c r="L23" s="1">
        <v>21</v>
      </c>
      <c r="M23" s="17">
        <f>L23/L26</f>
        <v>0.42</v>
      </c>
      <c r="N23" s="18">
        <f>M23/3</f>
        <v>0.13999999999999999</v>
      </c>
    </row>
    <row r="24" spans="1:14" x14ac:dyDescent="0.25">
      <c r="A24" s="2" t="s">
        <v>36</v>
      </c>
      <c r="B24" s="1">
        <v>17</v>
      </c>
      <c r="C24" s="17">
        <f>B24/B26</f>
        <v>0.42499999999999999</v>
      </c>
      <c r="D24" s="17">
        <f>C24/3</f>
        <v>0.14166666666666666</v>
      </c>
      <c r="F24" s="2" t="s">
        <v>37</v>
      </c>
      <c r="G24" s="1">
        <v>21</v>
      </c>
      <c r="H24" s="17">
        <f>G24/G26</f>
        <v>0.40384615384615385</v>
      </c>
      <c r="I24" s="17">
        <f>H24/3</f>
        <v>0.13461538461538461</v>
      </c>
      <c r="K24" s="2" t="s">
        <v>61</v>
      </c>
      <c r="L24" s="1">
        <v>14</v>
      </c>
      <c r="M24" s="17">
        <f>L24/L26</f>
        <v>0.28000000000000003</v>
      </c>
      <c r="N24" s="17">
        <f>M24/3</f>
        <v>9.3333333333333338E-2</v>
      </c>
    </row>
    <row r="25" spans="1:14" x14ac:dyDescent="0.25">
      <c r="A25" s="2" t="s">
        <v>37</v>
      </c>
      <c r="B25" s="1">
        <v>8</v>
      </c>
      <c r="C25" s="17">
        <f>B25/B26</f>
        <v>0.2</v>
      </c>
      <c r="D25" s="18">
        <f>C25/3</f>
        <v>6.6666666666666666E-2</v>
      </c>
      <c r="F25" s="2" t="s">
        <v>61</v>
      </c>
      <c r="G25" s="1">
        <v>14</v>
      </c>
      <c r="H25" s="17">
        <f>G25/G26</f>
        <v>0.26923076923076922</v>
      </c>
      <c r="I25" s="18">
        <f>H25/3</f>
        <v>8.9743589743589744E-2</v>
      </c>
      <c r="K25" s="2" t="s">
        <v>77</v>
      </c>
      <c r="L25" s="1">
        <v>15</v>
      </c>
      <c r="M25" s="17">
        <f>L25/L26</f>
        <v>0.3</v>
      </c>
      <c r="N25" s="18">
        <f>M25/3</f>
        <v>9.9999999999999992E-2</v>
      </c>
    </row>
    <row r="26" spans="1:14" x14ac:dyDescent="0.25">
      <c r="B26" s="25">
        <f>SUM(B23:B25)</f>
        <v>40</v>
      </c>
      <c r="F26" s="2"/>
      <c r="G26" s="25">
        <f>SUM(G23:G25)</f>
        <v>52</v>
      </c>
      <c r="H26" s="1"/>
      <c r="I26" s="1"/>
      <c r="K26" s="2"/>
      <c r="L26" s="25">
        <f>SUM(L23:L25)</f>
        <v>50</v>
      </c>
      <c r="M26" s="1"/>
      <c r="N26" s="1"/>
    </row>
    <row r="27" spans="1:14" x14ac:dyDescent="0.25">
      <c r="F27" s="2"/>
      <c r="G27" s="1"/>
      <c r="H27" s="1"/>
      <c r="I27" s="1"/>
      <c r="K27" s="2"/>
      <c r="L27" s="1"/>
      <c r="M27" s="1"/>
      <c r="N27" s="1"/>
    </row>
    <row r="28" spans="1:14" x14ac:dyDescent="0.25">
      <c r="A28" s="22" t="s">
        <v>39</v>
      </c>
      <c r="F28" s="22" t="s">
        <v>39</v>
      </c>
      <c r="G28" s="1"/>
      <c r="H28" s="1"/>
      <c r="I28" s="1"/>
      <c r="K28" s="22" t="s">
        <v>39</v>
      </c>
      <c r="L28" s="1"/>
      <c r="M28" s="1"/>
      <c r="N28" s="1"/>
    </row>
    <row r="29" spans="1:14" x14ac:dyDescent="0.25">
      <c r="A29" s="23" t="s">
        <v>78</v>
      </c>
      <c r="B29" s="1" t="s">
        <v>41</v>
      </c>
      <c r="C29" s="17"/>
      <c r="F29" s="23" t="s">
        <v>62</v>
      </c>
      <c r="G29" s="1" t="s">
        <v>49</v>
      </c>
      <c r="H29" s="17"/>
      <c r="I29" s="1"/>
      <c r="K29" s="23" t="s">
        <v>87</v>
      </c>
      <c r="L29" s="1" t="s">
        <v>55</v>
      </c>
      <c r="M29" s="17"/>
      <c r="N29" s="1"/>
    </row>
    <row r="30" spans="1:14" x14ac:dyDescent="0.25">
      <c r="A30" s="23" t="s">
        <v>79</v>
      </c>
      <c r="B30" s="1" t="s">
        <v>43</v>
      </c>
      <c r="C30" s="17"/>
      <c r="F30" s="24" t="s">
        <v>63</v>
      </c>
      <c r="G30" s="1" t="s">
        <v>47</v>
      </c>
      <c r="H30" s="17"/>
      <c r="I30" s="1"/>
      <c r="K30" s="26" t="s">
        <v>88</v>
      </c>
      <c r="L30" s="1" t="s">
        <v>56</v>
      </c>
      <c r="M30" s="17"/>
      <c r="N30" s="1"/>
    </row>
    <row r="31" spans="1:14" x14ac:dyDescent="0.25">
      <c r="A31" s="23" t="s">
        <v>80</v>
      </c>
      <c r="B31" s="1" t="s">
        <v>45</v>
      </c>
      <c r="F31" s="23" t="s">
        <v>96</v>
      </c>
      <c r="G31" s="1" t="s">
        <v>51</v>
      </c>
      <c r="H31" s="1"/>
      <c r="I31" s="1"/>
      <c r="K31" s="23" t="s">
        <v>89</v>
      </c>
      <c r="L31" s="1" t="s">
        <v>57</v>
      </c>
      <c r="M31" s="1"/>
      <c r="N31" s="1"/>
    </row>
    <row r="32" spans="1:14" x14ac:dyDescent="0.25">
      <c r="A32" s="23" t="s">
        <v>81</v>
      </c>
      <c r="B32" s="1" t="s">
        <v>49</v>
      </c>
      <c r="D32" s="19">
        <f>C23+D24</f>
        <v>0.51666666666666661</v>
      </c>
      <c r="F32" s="23" t="s">
        <v>97</v>
      </c>
      <c r="G32" s="1" t="s">
        <v>55</v>
      </c>
      <c r="H32" s="1"/>
      <c r="I32" s="19">
        <f>H23+I24</f>
        <v>0.46153846153846156</v>
      </c>
      <c r="K32" s="23" t="s">
        <v>90</v>
      </c>
      <c r="L32" s="1" t="s">
        <v>59</v>
      </c>
      <c r="M32" s="1"/>
      <c r="N32" s="19">
        <f>M23+N24</f>
        <v>0.51333333333333331</v>
      </c>
    </row>
    <row r="33" spans="1:14" x14ac:dyDescent="0.25">
      <c r="A33" s="23" t="s">
        <v>82</v>
      </c>
      <c r="B33" s="1" t="s">
        <v>47</v>
      </c>
      <c r="D33" s="19">
        <f>D32+D24</f>
        <v>0.65833333333333321</v>
      </c>
      <c r="F33" s="23" t="s">
        <v>98</v>
      </c>
      <c r="G33" s="1" t="s">
        <v>56</v>
      </c>
      <c r="H33" s="1"/>
      <c r="I33" s="19">
        <f>I32+I24</f>
        <v>0.59615384615384615</v>
      </c>
      <c r="K33" s="23" t="s">
        <v>91</v>
      </c>
      <c r="L33" s="1" t="s">
        <v>60</v>
      </c>
      <c r="M33" s="1"/>
      <c r="N33" s="19">
        <f>N32+N24</f>
        <v>0.60666666666666669</v>
      </c>
    </row>
    <row r="34" spans="1:14" x14ac:dyDescent="0.25">
      <c r="A34" s="23" t="s">
        <v>83</v>
      </c>
      <c r="B34" s="1" t="s">
        <v>51</v>
      </c>
      <c r="D34" s="19">
        <f>D33+D24</f>
        <v>0.79999999999999982</v>
      </c>
      <c r="F34" s="23" t="s">
        <v>99</v>
      </c>
      <c r="G34" s="1" t="s">
        <v>57</v>
      </c>
      <c r="H34" s="1"/>
      <c r="I34" s="19">
        <f>I33+I24</f>
        <v>0.73076923076923073</v>
      </c>
      <c r="K34" s="23" t="s">
        <v>92</v>
      </c>
      <c r="L34" s="1" t="s">
        <v>59</v>
      </c>
      <c r="M34" s="1"/>
      <c r="N34" s="19">
        <f>N33+N24</f>
        <v>0.70000000000000007</v>
      </c>
    </row>
    <row r="35" spans="1:14" x14ac:dyDescent="0.25">
      <c r="A35" s="23" t="s">
        <v>84</v>
      </c>
      <c r="B35" s="1" t="s">
        <v>55</v>
      </c>
      <c r="D35" s="19">
        <f>D34+D25</f>
        <v>0.86666666666666647</v>
      </c>
      <c r="F35" s="23" t="s">
        <v>100</v>
      </c>
      <c r="G35" s="1" t="s">
        <v>59</v>
      </c>
      <c r="H35" s="1"/>
      <c r="I35" s="19">
        <f>I34+I25</f>
        <v>0.82051282051282048</v>
      </c>
      <c r="K35" s="23" t="s">
        <v>93</v>
      </c>
      <c r="L35" s="1" t="s">
        <v>71</v>
      </c>
      <c r="M35" s="1"/>
      <c r="N35" s="19">
        <f>N34+N25</f>
        <v>0.8</v>
      </c>
    </row>
    <row r="36" spans="1:14" x14ac:dyDescent="0.25">
      <c r="A36" s="23" t="s">
        <v>85</v>
      </c>
      <c r="B36" s="1" t="s">
        <v>56</v>
      </c>
      <c r="D36" s="19">
        <f>D35+D25</f>
        <v>0.93333333333333313</v>
      </c>
      <c r="F36" s="23" t="s">
        <v>101</v>
      </c>
      <c r="G36" s="1" t="s">
        <v>60</v>
      </c>
      <c r="H36" s="1"/>
      <c r="I36" s="19">
        <f>I35+I25</f>
        <v>0.91025641025641024</v>
      </c>
      <c r="K36" s="23" t="s">
        <v>94</v>
      </c>
      <c r="L36" s="1" t="s">
        <v>72</v>
      </c>
      <c r="M36" s="1"/>
      <c r="N36" s="19">
        <f>N35+N25</f>
        <v>0.9</v>
      </c>
    </row>
    <row r="37" spans="1:14" x14ac:dyDescent="0.25">
      <c r="A37" s="23" t="s">
        <v>86</v>
      </c>
      <c r="B37" s="1" t="s">
        <v>57</v>
      </c>
      <c r="D37" s="19">
        <f>D36+D25</f>
        <v>0.99999999999999978</v>
      </c>
      <c r="F37" s="23" t="s">
        <v>54</v>
      </c>
      <c r="G37" s="1" t="s">
        <v>59</v>
      </c>
      <c r="H37" s="1"/>
      <c r="I37" s="19">
        <f>I36+I25</f>
        <v>1</v>
      </c>
      <c r="K37" s="23" t="s">
        <v>95</v>
      </c>
      <c r="L37" s="1" t="s">
        <v>73</v>
      </c>
      <c r="M37" s="1"/>
      <c r="N37" s="19">
        <f>N36+N25</f>
        <v>1</v>
      </c>
    </row>
    <row r="39" spans="1:14" x14ac:dyDescent="0.25">
      <c r="A39" s="155" t="s">
        <v>74</v>
      </c>
      <c r="B39" s="155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</row>
    <row r="40" spans="1:14" ht="15.75" x14ac:dyDescent="0.25">
      <c r="A40" s="20"/>
      <c r="B40" s="156" t="s">
        <v>34</v>
      </c>
      <c r="C40" s="156"/>
      <c r="D40" s="156"/>
      <c r="E40" s="21"/>
      <c r="F40" s="20"/>
      <c r="G40" s="156" t="s">
        <v>58</v>
      </c>
      <c r="H40" s="156"/>
      <c r="I40" s="156"/>
      <c r="J40" s="21"/>
      <c r="K40" s="20"/>
      <c r="L40" s="156" t="s">
        <v>70</v>
      </c>
      <c r="M40" s="156"/>
      <c r="N40" s="156"/>
    </row>
    <row r="41" spans="1:14" x14ac:dyDescent="0.25">
      <c r="B41" s="1" t="s">
        <v>38</v>
      </c>
      <c r="C41" s="1" t="s">
        <v>39</v>
      </c>
      <c r="F41" s="2"/>
      <c r="G41" s="1" t="s">
        <v>38</v>
      </c>
      <c r="H41" s="1" t="s">
        <v>39</v>
      </c>
      <c r="I41" s="1"/>
      <c r="K41" s="2"/>
      <c r="L41" s="1" t="s">
        <v>38</v>
      </c>
      <c r="M41" s="1" t="s">
        <v>39</v>
      </c>
      <c r="N41" s="1"/>
    </row>
    <row r="42" spans="1:14" x14ac:dyDescent="0.25">
      <c r="A42" s="2" t="s">
        <v>35</v>
      </c>
      <c r="B42" s="1">
        <v>29</v>
      </c>
      <c r="C42" s="17">
        <f>B42/B45</f>
        <v>0.57999999999999996</v>
      </c>
      <c r="D42" s="18">
        <f>C42/3</f>
        <v>0.19333333333333333</v>
      </c>
      <c r="F42" s="2" t="s">
        <v>36</v>
      </c>
      <c r="G42" s="1">
        <v>15</v>
      </c>
      <c r="H42" s="17">
        <f>G42/G45</f>
        <v>0.3</v>
      </c>
      <c r="I42" s="18">
        <f>H42/3</f>
        <v>9.9999999999999992E-2</v>
      </c>
      <c r="K42" s="2" t="s">
        <v>37</v>
      </c>
      <c r="L42" s="1">
        <v>21</v>
      </c>
      <c r="M42" s="17">
        <f>L42/L45</f>
        <v>0.42</v>
      </c>
      <c r="N42" s="18">
        <f>M42/3</f>
        <v>0.13999999999999999</v>
      </c>
    </row>
    <row r="43" spans="1:14" x14ac:dyDescent="0.25">
      <c r="A43" s="2" t="s">
        <v>36</v>
      </c>
      <c r="B43" s="1">
        <v>11</v>
      </c>
      <c r="C43" s="17">
        <f>B43/B45</f>
        <v>0.22</v>
      </c>
      <c r="D43" s="17">
        <f>C43/3</f>
        <v>7.3333333333333334E-2</v>
      </c>
      <c r="F43" s="2" t="s">
        <v>37</v>
      </c>
      <c r="G43" s="1">
        <v>15</v>
      </c>
      <c r="H43" s="17">
        <f>G43/G45</f>
        <v>0.3</v>
      </c>
      <c r="I43" s="17">
        <f>H43/3</f>
        <v>9.9999999999999992E-2</v>
      </c>
      <c r="K43" s="2" t="s">
        <v>61</v>
      </c>
      <c r="L43" s="1">
        <v>14</v>
      </c>
      <c r="M43" s="17">
        <f>L43/L45</f>
        <v>0.28000000000000003</v>
      </c>
      <c r="N43" s="17">
        <f>M43/3</f>
        <v>9.3333333333333338E-2</v>
      </c>
    </row>
    <row r="44" spans="1:14" x14ac:dyDescent="0.25">
      <c r="A44" s="2" t="s">
        <v>37</v>
      </c>
      <c r="B44" s="1">
        <v>10</v>
      </c>
      <c r="C44" s="17">
        <f>B44/B45</f>
        <v>0.2</v>
      </c>
      <c r="D44" s="18">
        <f>C44/3</f>
        <v>6.6666666666666666E-2</v>
      </c>
      <c r="F44" s="2" t="s">
        <v>61</v>
      </c>
      <c r="G44" s="1">
        <v>20</v>
      </c>
      <c r="H44" s="17">
        <f>G44/G45</f>
        <v>0.4</v>
      </c>
      <c r="I44" s="18">
        <f>H44/3</f>
        <v>0.13333333333333333</v>
      </c>
      <c r="K44" s="2" t="s">
        <v>77</v>
      </c>
      <c r="L44" s="1">
        <v>15</v>
      </c>
      <c r="M44" s="17">
        <f>L44/L45</f>
        <v>0.3</v>
      </c>
      <c r="N44" s="18">
        <f>M44/3</f>
        <v>9.9999999999999992E-2</v>
      </c>
    </row>
    <row r="45" spans="1:14" x14ac:dyDescent="0.25">
      <c r="B45" s="25">
        <f>SUM(B42:B44)</f>
        <v>50</v>
      </c>
      <c r="F45" s="2"/>
      <c r="G45" s="25">
        <f>SUM(G42:G44)</f>
        <v>50</v>
      </c>
      <c r="H45" s="1"/>
      <c r="I45" s="1"/>
      <c r="K45" s="2"/>
      <c r="L45" s="25">
        <f>SUM(L42:L44)</f>
        <v>50</v>
      </c>
      <c r="M45" s="1"/>
      <c r="N45" s="1"/>
    </row>
    <row r="46" spans="1:14" x14ac:dyDescent="0.25">
      <c r="F46" s="2"/>
      <c r="G46" s="1"/>
      <c r="H46" s="1"/>
      <c r="I46" s="1"/>
      <c r="K46" s="2"/>
      <c r="L46" s="1"/>
      <c r="M46" s="1"/>
      <c r="N46" s="1"/>
    </row>
    <row r="47" spans="1:14" x14ac:dyDescent="0.25">
      <c r="A47" s="22" t="s">
        <v>39</v>
      </c>
      <c r="F47" s="22" t="s">
        <v>39</v>
      </c>
      <c r="G47" s="1"/>
      <c r="H47" s="1"/>
      <c r="I47" s="1"/>
      <c r="K47" s="22" t="s">
        <v>39</v>
      </c>
      <c r="L47" s="1"/>
      <c r="M47" s="1"/>
      <c r="N47" s="1"/>
    </row>
    <row r="48" spans="1:14" x14ac:dyDescent="0.25">
      <c r="A48" s="23" t="s">
        <v>108</v>
      </c>
      <c r="B48" s="1" t="s">
        <v>41</v>
      </c>
      <c r="C48" s="17"/>
      <c r="F48" s="23" t="s">
        <v>114</v>
      </c>
      <c r="G48" s="1" t="s">
        <v>49</v>
      </c>
      <c r="H48" s="17"/>
      <c r="I48" s="1"/>
      <c r="K48" s="23" t="s">
        <v>87</v>
      </c>
      <c r="L48" s="1" t="s">
        <v>55</v>
      </c>
      <c r="M48" s="17"/>
      <c r="N48" s="1"/>
    </row>
    <row r="49" spans="1:14" x14ac:dyDescent="0.25">
      <c r="A49" s="23" t="s">
        <v>109</v>
      </c>
      <c r="B49" s="1" t="s">
        <v>43</v>
      </c>
      <c r="C49" s="17"/>
      <c r="F49" s="24" t="s">
        <v>115</v>
      </c>
      <c r="G49" s="1" t="s">
        <v>47</v>
      </c>
      <c r="H49" s="17"/>
      <c r="I49" s="1"/>
      <c r="K49" s="26" t="s">
        <v>88</v>
      </c>
      <c r="L49" s="1" t="s">
        <v>56</v>
      </c>
      <c r="M49" s="17"/>
      <c r="N49" s="1"/>
    </row>
    <row r="50" spans="1:14" x14ac:dyDescent="0.25">
      <c r="A50" s="23" t="s">
        <v>110</v>
      </c>
      <c r="B50" s="1" t="s">
        <v>45</v>
      </c>
      <c r="F50" s="23" t="s">
        <v>116</v>
      </c>
      <c r="G50" s="1" t="s">
        <v>51</v>
      </c>
      <c r="H50" s="1"/>
      <c r="I50" s="1"/>
      <c r="K50" s="23" t="s">
        <v>89</v>
      </c>
      <c r="L50" s="1" t="s">
        <v>57</v>
      </c>
      <c r="M50" s="1"/>
      <c r="N50" s="1"/>
    </row>
    <row r="51" spans="1:14" x14ac:dyDescent="0.25">
      <c r="A51" s="23" t="s">
        <v>111</v>
      </c>
      <c r="B51" s="1" t="s">
        <v>49</v>
      </c>
      <c r="D51" s="19">
        <f>C42+D43</f>
        <v>0.65333333333333332</v>
      </c>
      <c r="F51" s="23" t="s">
        <v>117</v>
      </c>
      <c r="G51" s="1" t="s">
        <v>55</v>
      </c>
      <c r="H51" s="1"/>
      <c r="I51" s="19">
        <f>H42+I43</f>
        <v>0.39999999999999997</v>
      </c>
      <c r="K51" s="23" t="s">
        <v>90</v>
      </c>
      <c r="L51" s="1" t="s">
        <v>59</v>
      </c>
      <c r="M51" s="1"/>
      <c r="N51" s="19">
        <f>M42+N43</f>
        <v>0.51333333333333331</v>
      </c>
    </row>
    <row r="52" spans="1:14" x14ac:dyDescent="0.25">
      <c r="A52" s="23" t="s">
        <v>112</v>
      </c>
      <c r="B52" s="1" t="s">
        <v>47</v>
      </c>
      <c r="D52" s="19">
        <f>D51+D43</f>
        <v>0.72666666666666668</v>
      </c>
      <c r="F52" s="23" t="s">
        <v>118</v>
      </c>
      <c r="G52" s="1" t="s">
        <v>56</v>
      </c>
      <c r="H52" s="1"/>
      <c r="I52" s="19">
        <f>I51+I43</f>
        <v>0.49999999999999994</v>
      </c>
      <c r="K52" s="23" t="s">
        <v>91</v>
      </c>
      <c r="L52" s="1" t="s">
        <v>60</v>
      </c>
      <c r="M52" s="1"/>
      <c r="N52" s="19">
        <f>N51+N43</f>
        <v>0.60666666666666669</v>
      </c>
    </row>
    <row r="53" spans="1:14" x14ac:dyDescent="0.25">
      <c r="A53" s="23" t="s">
        <v>113</v>
      </c>
      <c r="B53" s="1" t="s">
        <v>51</v>
      </c>
      <c r="D53" s="19">
        <f>D52+D43</f>
        <v>0.8</v>
      </c>
      <c r="F53" s="23" t="s">
        <v>119</v>
      </c>
      <c r="G53" s="1" t="s">
        <v>57</v>
      </c>
      <c r="H53" s="1"/>
      <c r="I53" s="19">
        <f>I52+I43</f>
        <v>0.6</v>
      </c>
      <c r="K53" s="23" t="s">
        <v>92</v>
      </c>
      <c r="L53" s="1" t="s">
        <v>59</v>
      </c>
      <c r="M53" s="1"/>
      <c r="N53" s="19">
        <f>N52+N43</f>
        <v>0.70000000000000007</v>
      </c>
    </row>
    <row r="54" spans="1:14" x14ac:dyDescent="0.25">
      <c r="A54" s="23" t="s">
        <v>84</v>
      </c>
      <c r="B54" s="1" t="s">
        <v>55</v>
      </c>
      <c r="D54" s="19">
        <f>D53+D44</f>
        <v>0.8666666666666667</v>
      </c>
      <c r="F54" s="23" t="s">
        <v>99</v>
      </c>
      <c r="G54" s="1" t="s">
        <v>59</v>
      </c>
      <c r="H54" s="1"/>
      <c r="I54" s="19">
        <f>I53+I44</f>
        <v>0.73333333333333328</v>
      </c>
      <c r="K54" s="23" t="s">
        <v>93</v>
      </c>
      <c r="L54" s="1" t="s">
        <v>71</v>
      </c>
      <c r="M54" s="1"/>
      <c r="N54" s="19">
        <f>N53+N44</f>
        <v>0.8</v>
      </c>
    </row>
    <row r="55" spans="1:14" x14ac:dyDescent="0.25">
      <c r="A55" s="23" t="s">
        <v>85</v>
      </c>
      <c r="B55" s="1" t="s">
        <v>56</v>
      </c>
      <c r="D55" s="19">
        <f>D54+D44</f>
        <v>0.93333333333333335</v>
      </c>
      <c r="F55" s="23" t="s">
        <v>120</v>
      </c>
      <c r="G55" s="1" t="s">
        <v>60</v>
      </c>
      <c r="H55" s="1"/>
      <c r="I55" s="19">
        <f>I54+I44</f>
        <v>0.86666666666666659</v>
      </c>
      <c r="K55" s="23" t="s">
        <v>94</v>
      </c>
      <c r="L55" s="1" t="s">
        <v>72</v>
      </c>
      <c r="M55" s="1"/>
      <c r="N55" s="19">
        <f>N54+N44</f>
        <v>0.9</v>
      </c>
    </row>
    <row r="56" spans="1:14" x14ac:dyDescent="0.25">
      <c r="A56" s="23" t="s">
        <v>86</v>
      </c>
      <c r="B56" s="1" t="s">
        <v>57</v>
      </c>
      <c r="D56" s="19">
        <f>D55+D44</f>
        <v>1</v>
      </c>
      <c r="F56" s="23" t="s">
        <v>121</v>
      </c>
      <c r="G56" s="1" t="s">
        <v>59</v>
      </c>
      <c r="H56" s="1"/>
      <c r="I56" s="19">
        <f>I55+I44</f>
        <v>0.99999999999999989</v>
      </c>
      <c r="K56" s="23" t="s">
        <v>95</v>
      </c>
      <c r="L56" s="1" t="s">
        <v>73</v>
      </c>
      <c r="M56" s="1"/>
      <c r="N56" s="19">
        <f>N55+N44</f>
        <v>1</v>
      </c>
    </row>
    <row r="58" spans="1:14" x14ac:dyDescent="0.25">
      <c r="A58" s="155" t="s">
        <v>76</v>
      </c>
      <c r="B58" s="155"/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</row>
    <row r="59" spans="1:14" ht="15.75" x14ac:dyDescent="0.25">
      <c r="A59" s="20"/>
      <c r="B59" s="156" t="s">
        <v>34</v>
      </c>
      <c r="C59" s="156"/>
      <c r="D59" s="156"/>
      <c r="E59" s="21"/>
      <c r="F59" s="20"/>
      <c r="G59" s="156" t="s">
        <v>58</v>
      </c>
      <c r="H59" s="156"/>
      <c r="I59" s="156"/>
      <c r="J59" s="21"/>
      <c r="K59" s="20"/>
      <c r="L59" s="156" t="s">
        <v>70</v>
      </c>
      <c r="M59" s="156"/>
      <c r="N59" s="156"/>
    </row>
    <row r="60" spans="1:14" x14ac:dyDescent="0.25">
      <c r="B60" s="1" t="s">
        <v>38</v>
      </c>
      <c r="C60" s="1" t="s">
        <v>39</v>
      </c>
      <c r="F60" s="2"/>
      <c r="G60" s="1" t="s">
        <v>38</v>
      </c>
      <c r="H60" s="1" t="s">
        <v>39</v>
      </c>
      <c r="I60" s="1"/>
      <c r="K60" s="2"/>
      <c r="L60" s="1" t="s">
        <v>38</v>
      </c>
      <c r="M60" s="1" t="s">
        <v>39</v>
      </c>
      <c r="N60" s="1"/>
    </row>
    <row r="61" spans="1:14" x14ac:dyDescent="0.25">
      <c r="A61" s="2" t="s">
        <v>35</v>
      </c>
      <c r="B61" s="1">
        <v>25</v>
      </c>
      <c r="C61" s="17">
        <f>B61/B64</f>
        <v>0.5</v>
      </c>
      <c r="D61" s="18">
        <f>C61/3</f>
        <v>0.16666666666666666</v>
      </c>
      <c r="F61" s="2" t="s">
        <v>36</v>
      </c>
      <c r="G61" s="1">
        <v>15</v>
      </c>
      <c r="H61" s="17">
        <f>G61/G64</f>
        <v>0.3</v>
      </c>
      <c r="I61" s="18">
        <f>H61/3</f>
        <v>9.9999999999999992E-2</v>
      </c>
      <c r="K61" s="2" t="s">
        <v>37</v>
      </c>
      <c r="L61" s="1">
        <v>12</v>
      </c>
      <c r="M61" s="17">
        <f>L61/L64</f>
        <v>0.23529411764705882</v>
      </c>
      <c r="N61" s="18">
        <f>M61/3</f>
        <v>7.8431372549019607E-2</v>
      </c>
    </row>
    <row r="62" spans="1:14" x14ac:dyDescent="0.25">
      <c r="A62" s="2" t="s">
        <v>36</v>
      </c>
      <c r="B62" s="1">
        <v>13</v>
      </c>
      <c r="C62" s="17">
        <f>B62/B64</f>
        <v>0.26</v>
      </c>
      <c r="D62" s="17">
        <f>C62/3</f>
        <v>8.666666666666667E-2</v>
      </c>
      <c r="F62" s="2" t="s">
        <v>37</v>
      </c>
      <c r="G62" s="1">
        <v>12</v>
      </c>
      <c r="H62" s="17">
        <f>G62/G64</f>
        <v>0.24</v>
      </c>
      <c r="I62" s="17">
        <f>H62/3</f>
        <v>0.08</v>
      </c>
      <c r="K62" s="2" t="s">
        <v>61</v>
      </c>
      <c r="L62" s="1">
        <v>23</v>
      </c>
      <c r="M62" s="17">
        <f>L62/L64</f>
        <v>0.45098039215686275</v>
      </c>
      <c r="N62" s="17">
        <f>M62/3</f>
        <v>0.15032679738562091</v>
      </c>
    </row>
    <row r="63" spans="1:14" x14ac:dyDescent="0.25">
      <c r="A63" s="2" t="s">
        <v>37</v>
      </c>
      <c r="B63" s="1">
        <v>12</v>
      </c>
      <c r="C63" s="17">
        <f>B63/B64</f>
        <v>0.24</v>
      </c>
      <c r="D63" s="18">
        <f>C63/3</f>
        <v>0.08</v>
      </c>
      <c r="F63" s="2" t="s">
        <v>61</v>
      </c>
      <c r="G63" s="1">
        <v>23</v>
      </c>
      <c r="H63" s="17">
        <f>G63/G64</f>
        <v>0.46</v>
      </c>
      <c r="I63" s="18">
        <f>H63/3</f>
        <v>0.15333333333333335</v>
      </c>
      <c r="K63" s="2" t="s">
        <v>77</v>
      </c>
      <c r="L63" s="1">
        <v>16</v>
      </c>
      <c r="M63" s="17">
        <f>L63/L64</f>
        <v>0.31372549019607843</v>
      </c>
      <c r="N63" s="18">
        <f>M63/3</f>
        <v>0.10457516339869281</v>
      </c>
    </row>
    <row r="64" spans="1:14" x14ac:dyDescent="0.25">
      <c r="B64" s="16">
        <f>SUM(B61:B63)</f>
        <v>50</v>
      </c>
      <c r="F64" s="2"/>
      <c r="G64" s="16">
        <f>SUM(G61:G63)</f>
        <v>50</v>
      </c>
      <c r="H64" s="1"/>
      <c r="I64" s="1"/>
      <c r="K64" s="2"/>
      <c r="L64" s="16">
        <f>SUM(L61:L63)</f>
        <v>51</v>
      </c>
      <c r="M64" s="1"/>
      <c r="N64" s="1"/>
    </row>
    <row r="65" spans="1:14" x14ac:dyDescent="0.25">
      <c r="F65" s="2"/>
      <c r="G65" s="1"/>
      <c r="H65" s="1"/>
      <c r="I65" s="1"/>
      <c r="K65" s="2"/>
      <c r="L65" s="1"/>
      <c r="M65" s="1"/>
      <c r="N65" s="1"/>
    </row>
    <row r="66" spans="1:14" x14ac:dyDescent="0.25">
      <c r="A66" s="22" t="s">
        <v>39</v>
      </c>
      <c r="F66" s="22" t="s">
        <v>39</v>
      </c>
      <c r="G66" s="1"/>
      <c r="H66" s="1"/>
      <c r="I66" s="1"/>
      <c r="K66" s="22" t="s">
        <v>39</v>
      </c>
      <c r="L66" s="1"/>
      <c r="M66" s="1"/>
      <c r="N66" s="1"/>
    </row>
    <row r="67" spans="1:14" x14ac:dyDescent="0.25">
      <c r="A67" s="23" t="s">
        <v>122</v>
      </c>
      <c r="B67" s="1" t="s">
        <v>41</v>
      </c>
      <c r="C67" s="17"/>
      <c r="F67" s="23" t="s">
        <v>114</v>
      </c>
      <c r="G67" s="1" t="s">
        <v>49</v>
      </c>
      <c r="H67" s="17"/>
      <c r="I67" s="1"/>
      <c r="K67" s="23" t="s">
        <v>137</v>
      </c>
      <c r="L67" s="1" t="s">
        <v>55</v>
      </c>
      <c r="M67" s="17"/>
      <c r="N67" s="1"/>
    </row>
    <row r="68" spans="1:14" x14ac:dyDescent="0.25">
      <c r="A68" s="23" t="s">
        <v>123</v>
      </c>
      <c r="B68" s="1" t="s">
        <v>43</v>
      </c>
      <c r="C68" s="17"/>
      <c r="F68" s="24" t="s">
        <v>115</v>
      </c>
      <c r="G68" s="1" t="s">
        <v>47</v>
      </c>
      <c r="H68" s="17"/>
      <c r="I68" s="1"/>
      <c r="K68" s="24" t="s">
        <v>138</v>
      </c>
      <c r="L68" s="1" t="s">
        <v>56</v>
      </c>
      <c r="M68" s="17"/>
      <c r="N68" s="1"/>
    </row>
    <row r="69" spans="1:14" x14ac:dyDescent="0.25">
      <c r="A69" s="23" t="s">
        <v>124</v>
      </c>
      <c r="B69" s="1" t="s">
        <v>45</v>
      </c>
      <c r="F69" s="23" t="s">
        <v>116</v>
      </c>
      <c r="G69" s="1" t="s">
        <v>51</v>
      </c>
      <c r="H69" s="1"/>
      <c r="I69" s="1"/>
      <c r="K69" s="23" t="s">
        <v>139</v>
      </c>
      <c r="L69" s="1" t="s">
        <v>57</v>
      </c>
      <c r="M69" s="1"/>
      <c r="N69" s="1"/>
    </row>
    <row r="70" spans="1:14" x14ac:dyDescent="0.25">
      <c r="A70" s="23" t="s">
        <v>125</v>
      </c>
      <c r="B70" s="1" t="s">
        <v>49</v>
      </c>
      <c r="D70" s="19">
        <f>C61+D62</f>
        <v>0.58666666666666667</v>
      </c>
      <c r="F70" s="23" t="s">
        <v>131</v>
      </c>
      <c r="G70" s="1" t="s">
        <v>55</v>
      </c>
      <c r="H70" s="1"/>
      <c r="I70" s="19">
        <f>H61+I62</f>
        <v>0.38</v>
      </c>
      <c r="K70" s="23" t="s">
        <v>140</v>
      </c>
      <c r="L70" s="1" t="s">
        <v>59</v>
      </c>
      <c r="M70" s="1"/>
      <c r="N70" s="19">
        <f>M61+N62</f>
        <v>0.3856209150326797</v>
      </c>
    </row>
    <row r="71" spans="1:14" x14ac:dyDescent="0.25">
      <c r="A71" s="23" t="s">
        <v>126</v>
      </c>
      <c r="B71" s="1" t="s">
        <v>47</v>
      </c>
      <c r="D71" s="19">
        <f>D70+D62</f>
        <v>0.67333333333333334</v>
      </c>
      <c r="F71" s="23" t="s">
        <v>132</v>
      </c>
      <c r="G71" s="1" t="s">
        <v>56</v>
      </c>
      <c r="H71" s="1"/>
      <c r="I71" s="19">
        <f>I70+I62</f>
        <v>0.46</v>
      </c>
      <c r="K71" s="23" t="s">
        <v>141</v>
      </c>
      <c r="L71" s="1" t="s">
        <v>60</v>
      </c>
      <c r="M71" s="1"/>
      <c r="N71" s="19">
        <f>N70+N62</f>
        <v>0.53594771241830064</v>
      </c>
    </row>
    <row r="72" spans="1:14" x14ac:dyDescent="0.25">
      <c r="A72" s="23" t="s">
        <v>127</v>
      </c>
      <c r="B72" s="1" t="s">
        <v>51</v>
      </c>
      <c r="D72" s="19">
        <f>D71+D62</f>
        <v>0.76</v>
      </c>
      <c r="F72" s="23" t="s">
        <v>133</v>
      </c>
      <c r="G72" s="1" t="s">
        <v>57</v>
      </c>
      <c r="H72" s="1"/>
      <c r="I72" s="19">
        <f>I71+I62</f>
        <v>0.54</v>
      </c>
      <c r="K72" s="23" t="s">
        <v>134</v>
      </c>
      <c r="L72" s="1" t="s">
        <v>59</v>
      </c>
      <c r="M72" s="1"/>
      <c r="N72" s="19">
        <f>N71+N62</f>
        <v>0.68627450980392157</v>
      </c>
    </row>
    <row r="73" spans="1:14" x14ac:dyDescent="0.25">
      <c r="A73" s="23" t="s">
        <v>128</v>
      </c>
      <c r="B73" s="1" t="s">
        <v>55</v>
      </c>
      <c r="D73" s="19">
        <f>D72+D63</f>
        <v>0.84</v>
      </c>
      <c r="F73" s="23" t="s">
        <v>134</v>
      </c>
      <c r="G73" s="1" t="s">
        <v>59</v>
      </c>
      <c r="H73" s="1"/>
      <c r="I73" s="19">
        <f>I72+I63</f>
        <v>0.69333333333333336</v>
      </c>
      <c r="K73" s="23" t="s">
        <v>142</v>
      </c>
      <c r="L73" s="1" t="s">
        <v>71</v>
      </c>
      <c r="M73" s="1"/>
      <c r="N73" s="19">
        <f>N72+N63</f>
        <v>0.79084967320261434</v>
      </c>
    </row>
    <row r="74" spans="1:14" x14ac:dyDescent="0.25">
      <c r="A74" s="23" t="s">
        <v>129</v>
      </c>
      <c r="B74" s="1" t="s">
        <v>56</v>
      </c>
      <c r="D74" s="19">
        <f>D73+D63</f>
        <v>0.91999999999999993</v>
      </c>
      <c r="F74" s="23" t="s">
        <v>135</v>
      </c>
      <c r="G74" s="1" t="s">
        <v>60</v>
      </c>
      <c r="H74" s="1"/>
      <c r="I74" s="19">
        <f>I73+I63</f>
        <v>0.84666666666666668</v>
      </c>
      <c r="K74" s="23" t="s">
        <v>143</v>
      </c>
      <c r="L74" s="1" t="s">
        <v>72</v>
      </c>
      <c r="M74" s="1"/>
      <c r="N74" s="19">
        <f>N73+N63</f>
        <v>0.89542483660130712</v>
      </c>
    </row>
    <row r="75" spans="1:14" x14ac:dyDescent="0.25">
      <c r="A75" s="23" t="s">
        <v>130</v>
      </c>
      <c r="B75" s="1" t="s">
        <v>57</v>
      </c>
      <c r="D75" s="19">
        <f>D74+D63</f>
        <v>0.99999999999999989</v>
      </c>
      <c r="F75" s="23" t="s">
        <v>136</v>
      </c>
      <c r="G75" s="1" t="s">
        <v>59</v>
      </c>
      <c r="H75" s="1"/>
      <c r="I75" s="19">
        <f>I74+I63</f>
        <v>1</v>
      </c>
      <c r="K75" s="23" t="s">
        <v>95</v>
      </c>
      <c r="L75" s="1" t="s">
        <v>73</v>
      </c>
      <c r="M75" s="1"/>
      <c r="N75" s="19">
        <f>N74+N63</f>
        <v>0.99999999999999989</v>
      </c>
    </row>
  </sheetData>
  <mergeCells count="16">
    <mergeCell ref="A58:N58"/>
    <mergeCell ref="B59:D59"/>
    <mergeCell ref="G59:I59"/>
    <mergeCell ref="L59:N59"/>
    <mergeCell ref="B2:D2"/>
    <mergeCell ref="G2:I2"/>
    <mergeCell ref="L2:N2"/>
    <mergeCell ref="A1:N1"/>
    <mergeCell ref="B40:D40"/>
    <mergeCell ref="G40:I40"/>
    <mergeCell ref="L40:N40"/>
    <mergeCell ref="A20:N20"/>
    <mergeCell ref="B21:D21"/>
    <mergeCell ref="G21:I21"/>
    <mergeCell ref="L21:N21"/>
    <mergeCell ref="A39:N39"/>
  </mergeCells>
  <phoneticPr fontId="0" type="noConversion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view="pageBreakPreview" zoomScale="60" zoomScaleNormal="100" workbookViewId="0">
      <pane xSplit="2" ySplit="4" topLeftCell="C25" activePane="bottomRight" state="frozen"/>
      <selection pane="topRight" activeCell="C1" sqref="C1"/>
      <selection pane="bottomLeft" activeCell="A5" sqref="A5"/>
      <selection pane="bottomRight" activeCell="D27" sqref="D27"/>
    </sheetView>
  </sheetViews>
  <sheetFormatPr defaultRowHeight="15" x14ac:dyDescent="0.25"/>
  <cols>
    <col min="1" max="1" width="31.85546875" bestFit="1" customWidth="1"/>
    <col min="2" max="2" width="2.140625" customWidth="1"/>
    <col min="3" max="3" width="5.7109375" customWidth="1"/>
    <col min="4" max="18" width="10" style="1" customWidth="1"/>
    <col min="19" max="19" width="3.5703125" customWidth="1"/>
  </cols>
  <sheetData>
    <row r="1" spans="1:18" s="30" customFormat="1" ht="19.5" thickBot="1" x14ac:dyDescent="0.35">
      <c r="A1" s="158" t="s">
        <v>32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60"/>
    </row>
    <row r="2" spans="1:18" s="30" customFormat="1" ht="19.5" thickBot="1" x14ac:dyDescent="0.35"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s="30" customFormat="1" ht="18.75" x14ac:dyDescent="0.3">
      <c r="A3" s="32"/>
      <c r="B3" s="31"/>
      <c r="C3" s="33">
        <v>2</v>
      </c>
      <c r="D3" s="161">
        <v>3</v>
      </c>
      <c r="E3" s="162"/>
      <c r="F3" s="163"/>
      <c r="G3" s="161">
        <v>4</v>
      </c>
      <c r="H3" s="162"/>
      <c r="I3" s="163"/>
      <c r="J3" s="161">
        <v>5</v>
      </c>
      <c r="K3" s="162"/>
      <c r="L3" s="163"/>
      <c r="M3" s="161">
        <v>6</v>
      </c>
      <c r="N3" s="162"/>
      <c r="O3" s="163"/>
      <c r="P3" s="161">
        <v>7</v>
      </c>
      <c r="Q3" s="162"/>
      <c r="R3" s="163"/>
    </row>
    <row r="4" spans="1:18" s="30" customFormat="1" ht="19.5" thickBot="1" x14ac:dyDescent="0.35">
      <c r="B4" s="31"/>
      <c r="C4" s="34"/>
      <c r="D4" s="63">
        <v>3.2</v>
      </c>
      <c r="E4" s="36">
        <v>3.5</v>
      </c>
      <c r="F4" s="67">
        <v>3.8</v>
      </c>
      <c r="G4" s="35">
        <v>4.2</v>
      </c>
      <c r="H4" s="67">
        <v>4.5</v>
      </c>
      <c r="I4" s="37">
        <v>4.8</v>
      </c>
      <c r="J4" s="63">
        <v>5.2</v>
      </c>
      <c r="K4" s="36">
        <v>5.5</v>
      </c>
      <c r="L4" s="73">
        <v>5.8</v>
      </c>
      <c r="M4" s="35">
        <v>6.2</v>
      </c>
      <c r="N4" s="67">
        <v>6.5</v>
      </c>
      <c r="O4" s="37">
        <v>6.8</v>
      </c>
      <c r="P4" s="63">
        <v>7.2</v>
      </c>
      <c r="Q4" s="36">
        <v>7.5</v>
      </c>
      <c r="R4" s="67">
        <v>7.8</v>
      </c>
    </row>
    <row r="5" spans="1:18" s="30" customFormat="1" ht="15" hidden="1" customHeight="1" x14ac:dyDescent="0.3">
      <c r="A5" s="38" t="s">
        <v>23</v>
      </c>
      <c r="B5" s="39"/>
      <c r="C5" s="39"/>
      <c r="D5" s="64"/>
      <c r="E5" s="39"/>
      <c r="F5" s="64"/>
      <c r="G5" s="39"/>
      <c r="H5" s="64"/>
      <c r="I5" s="39"/>
      <c r="J5" s="64"/>
      <c r="K5" s="39"/>
      <c r="L5" s="64"/>
      <c r="M5" s="39"/>
      <c r="N5" s="64"/>
      <c r="O5" s="39"/>
      <c r="P5" s="64"/>
      <c r="Q5" s="39"/>
      <c r="R5" s="64"/>
    </row>
    <row r="6" spans="1:18" s="30" customFormat="1" ht="19.5" hidden="1" thickBot="1" x14ac:dyDescent="0.35">
      <c r="A6" s="40" t="s">
        <v>19</v>
      </c>
      <c r="B6" s="41"/>
      <c r="C6" s="41"/>
      <c r="D6" s="65"/>
      <c r="E6" s="31"/>
      <c r="F6" s="66"/>
      <c r="G6" s="41"/>
      <c r="H6" s="66"/>
      <c r="I6" s="41"/>
      <c r="J6" s="66"/>
      <c r="K6" s="41"/>
      <c r="L6" s="66"/>
      <c r="M6" s="41"/>
      <c r="N6" s="66"/>
      <c r="O6" s="41"/>
      <c r="P6" s="65"/>
      <c r="Q6" s="31"/>
      <c r="R6" s="66"/>
    </row>
    <row r="7" spans="1:18" s="30" customFormat="1" ht="19.5" hidden="1" thickBot="1" x14ac:dyDescent="0.35">
      <c r="A7" s="42" t="s">
        <v>20</v>
      </c>
      <c r="B7" s="41"/>
      <c r="C7" s="41"/>
      <c r="D7" s="66"/>
      <c r="E7" s="41"/>
      <c r="F7" s="66"/>
      <c r="G7" s="41"/>
      <c r="H7" s="66"/>
      <c r="I7" s="41"/>
      <c r="J7" s="66"/>
      <c r="K7" s="41"/>
      <c r="L7" s="66"/>
      <c r="M7" s="41"/>
      <c r="N7" s="66"/>
      <c r="O7" s="41"/>
      <c r="P7" s="66"/>
      <c r="Q7" s="41"/>
      <c r="R7" s="66"/>
    </row>
    <row r="8" spans="1:18" s="30" customFormat="1" ht="19.5" hidden="1" thickBot="1" x14ac:dyDescent="0.35">
      <c r="A8" s="43" t="s">
        <v>21</v>
      </c>
      <c r="B8" s="36"/>
      <c r="C8" s="36"/>
      <c r="D8" s="67"/>
      <c r="E8" s="36"/>
      <c r="F8" s="67"/>
      <c r="G8" s="36"/>
      <c r="H8" s="67"/>
      <c r="I8" s="36"/>
      <c r="J8" s="67"/>
      <c r="K8" s="36"/>
      <c r="L8" s="67"/>
      <c r="M8" s="36"/>
      <c r="N8" s="67"/>
      <c r="O8" s="36"/>
      <c r="P8" s="67"/>
      <c r="Q8" s="36"/>
      <c r="R8" s="67"/>
    </row>
    <row r="9" spans="1:18" s="30" customFormat="1" ht="19.5" hidden="1" thickBot="1" x14ac:dyDescent="0.35">
      <c r="A9" s="44"/>
      <c r="B9" s="31"/>
      <c r="C9" s="31"/>
      <c r="D9" s="65"/>
      <c r="E9" s="31"/>
      <c r="F9" s="65"/>
      <c r="G9" s="31"/>
      <c r="H9" s="65"/>
      <c r="I9" s="31"/>
      <c r="J9" s="65"/>
      <c r="K9" s="31"/>
      <c r="L9" s="65"/>
      <c r="M9" s="31"/>
      <c r="N9" s="65"/>
      <c r="O9" s="31"/>
      <c r="P9" s="65"/>
      <c r="Q9" s="31"/>
      <c r="R9" s="65"/>
    </row>
    <row r="10" spans="1:18" s="30" customFormat="1" ht="19.5" hidden="1" thickBot="1" x14ac:dyDescent="0.35">
      <c r="A10" s="45" t="s">
        <v>22</v>
      </c>
      <c r="B10" s="39"/>
      <c r="C10" s="39"/>
      <c r="D10" s="64"/>
      <c r="E10" s="39"/>
      <c r="F10" s="64"/>
      <c r="G10" s="39"/>
      <c r="H10" s="64"/>
      <c r="I10" s="39"/>
      <c r="J10" s="64"/>
      <c r="K10" s="39"/>
      <c r="L10" s="64"/>
      <c r="M10" s="39"/>
      <c r="N10" s="64"/>
      <c r="O10" s="39"/>
      <c r="P10" s="64"/>
      <c r="Q10" s="39"/>
      <c r="R10" s="64"/>
    </row>
    <row r="11" spans="1:18" s="30" customFormat="1" ht="19.5" hidden="1" thickBot="1" x14ac:dyDescent="0.35">
      <c r="A11" s="40" t="s">
        <v>19</v>
      </c>
      <c r="B11" s="41"/>
      <c r="C11" s="41"/>
      <c r="D11" s="66"/>
      <c r="E11" s="41"/>
      <c r="F11" s="66"/>
      <c r="G11" s="41"/>
      <c r="H11" s="66"/>
      <c r="I11" s="41"/>
      <c r="J11" s="66"/>
      <c r="K11" s="41"/>
      <c r="L11" s="66"/>
      <c r="M11" s="41"/>
      <c r="N11" s="66"/>
      <c r="O11" s="41"/>
      <c r="P11" s="66"/>
      <c r="Q11" s="41"/>
      <c r="R11" s="66"/>
    </row>
    <row r="12" spans="1:18" s="30" customFormat="1" ht="19.5" hidden="1" thickBot="1" x14ac:dyDescent="0.35">
      <c r="A12" s="42" t="s">
        <v>20</v>
      </c>
      <c r="B12" s="41"/>
      <c r="C12" s="41"/>
      <c r="D12" s="66"/>
      <c r="E12" s="41"/>
      <c r="F12" s="66"/>
      <c r="G12" s="41"/>
      <c r="H12" s="66"/>
      <c r="I12" s="41"/>
      <c r="J12" s="66"/>
      <c r="K12" s="41"/>
      <c r="L12" s="66"/>
      <c r="M12" s="41"/>
      <c r="N12" s="66"/>
      <c r="O12" s="41"/>
      <c r="P12" s="66"/>
      <c r="Q12" s="41"/>
      <c r="R12" s="66"/>
    </row>
    <row r="13" spans="1:18" s="30" customFormat="1" ht="19.5" hidden="1" thickBot="1" x14ac:dyDescent="0.35">
      <c r="A13" s="42" t="s">
        <v>21</v>
      </c>
      <c r="B13" s="41"/>
      <c r="C13" s="41"/>
      <c r="D13" s="66"/>
      <c r="E13" s="41"/>
      <c r="F13" s="66"/>
      <c r="G13" s="41"/>
      <c r="H13" s="66"/>
      <c r="I13" s="41"/>
      <c r="J13" s="66"/>
      <c r="K13" s="41"/>
      <c r="L13" s="66"/>
      <c r="M13" s="41"/>
      <c r="N13" s="66"/>
      <c r="O13" s="41"/>
      <c r="P13" s="66"/>
      <c r="Q13" s="41"/>
      <c r="R13" s="66"/>
    </row>
    <row r="14" spans="1:18" s="30" customFormat="1" ht="19.5" hidden="1" thickBot="1" x14ac:dyDescent="0.35">
      <c r="A14" s="42"/>
      <c r="B14" s="41"/>
      <c r="C14" s="41"/>
      <c r="D14" s="66"/>
      <c r="E14" s="41"/>
      <c r="F14" s="66"/>
      <c r="G14" s="41"/>
      <c r="H14" s="66"/>
      <c r="I14" s="41"/>
      <c r="J14" s="66"/>
      <c r="K14" s="41"/>
      <c r="L14" s="66"/>
      <c r="M14" s="41"/>
      <c r="N14" s="66"/>
      <c r="O14" s="41"/>
      <c r="P14" s="66"/>
      <c r="Q14" s="41"/>
      <c r="R14" s="66"/>
    </row>
    <row r="15" spans="1:18" s="30" customFormat="1" ht="19.5" hidden="1" thickBot="1" x14ac:dyDescent="0.35">
      <c r="A15" s="46" t="s">
        <v>25</v>
      </c>
      <c r="B15" s="41"/>
      <c r="C15" s="41"/>
      <c r="D15" s="66"/>
      <c r="E15" s="41"/>
      <c r="F15" s="66"/>
      <c r="G15" s="41"/>
      <c r="H15" s="66"/>
      <c r="I15" s="41"/>
      <c r="J15" s="66"/>
      <c r="K15" s="41"/>
      <c r="L15" s="66"/>
      <c r="M15" s="41"/>
      <c r="N15" s="66"/>
      <c r="O15" s="41"/>
      <c r="P15" s="66"/>
      <c r="Q15" s="41"/>
      <c r="R15" s="66"/>
    </row>
    <row r="16" spans="1:18" s="30" customFormat="1" ht="19.5" hidden="1" thickBot="1" x14ac:dyDescent="0.35">
      <c r="A16" s="40" t="s">
        <v>19</v>
      </c>
      <c r="B16" s="41"/>
      <c r="C16" s="41"/>
      <c r="D16" s="66"/>
      <c r="E16" s="41"/>
      <c r="F16" s="66"/>
      <c r="G16" s="41"/>
      <c r="H16" s="66"/>
      <c r="I16" s="41"/>
      <c r="J16" s="66"/>
      <c r="K16" s="41"/>
      <c r="L16" s="66"/>
      <c r="M16" s="41"/>
      <c r="N16" s="66"/>
      <c r="O16" s="41"/>
      <c r="P16" s="66"/>
      <c r="Q16" s="41"/>
      <c r="R16" s="66"/>
    </row>
    <row r="17" spans="1:18" s="30" customFormat="1" ht="15" hidden="1" customHeight="1" x14ac:dyDescent="0.3">
      <c r="A17" s="42" t="s">
        <v>20</v>
      </c>
      <c r="B17" s="41"/>
      <c r="C17" s="41"/>
      <c r="D17" s="66"/>
      <c r="E17" s="41"/>
      <c r="F17" s="66"/>
      <c r="G17" s="41"/>
      <c r="H17" s="66"/>
      <c r="I17" s="41"/>
      <c r="J17" s="66"/>
      <c r="K17" s="41"/>
      <c r="L17" s="66"/>
      <c r="M17" s="41"/>
      <c r="N17" s="66"/>
      <c r="O17" s="41"/>
      <c r="P17" s="66"/>
      <c r="Q17" s="41"/>
      <c r="R17" s="66"/>
    </row>
    <row r="18" spans="1:18" s="30" customFormat="1" ht="19.5" hidden="1" thickBot="1" x14ac:dyDescent="0.35">
      <c r="A18" s="42" t="s">
        <v>21</v>
      </c>
      <c r="B18" s="41"/>
      <c r="C18" s="41"/>
      <c r="D18" s="66"/>
      <c r="E18" s="41"/>
      <c r="F18" s="66"/>
      <c r="G18" s="41"/>
      <c r="H18" s="66"/>
      <c r="I18" s="41"/>
      <c r="J18" s="66"/>
      <c r="K18" s="41"/>
      <c r="L18" s="66"/>
      <c r="M18" s="41"/>
      <c r="N18" s="66"/>
      <c r="O18" s="41"/>
      <c r="P18" s="66"/>
      <c r="Q18" s="41"/>
      <c r="R18" s="66"/>
    </row>
    <row r="19" spans="1:18" s="30" customFormat="1" ht="19.5" hidden="1" thickBot="1" x14ac:dyDescent="0.35">
      <c r="A19" s="42"/>
      <c r="B19" s="41"/>
      <c r="C19" s="41"/>
      <c r="D19" s="66"/>
      <c r="E19" s="41"/>
      <c r="F19" s="66"/>
      <c r="G19" s="41"/>
      <c r="H19" s="66"/>
      <c r="I19" s="41"/>
      <c r="J19" s="66"/>
      <c r="K19" s="41"/>
      <c r="L19" s="66"/>
      <c r="M19" s="41"/>
      <c r="N19" s="66"/>
      <c r="O19" s="41"/>
      <c r="P19" s="66"/>
      <c r="Q19" s="41"/>
      <c r="R19" s="66"/>
    </row>
    <row r="20" spans="1:18" s="30" customFormat="1" ht="19.5" hidden="1" thickBot="1" x14ac:dyDescent="0.35">
      <c r="A20" s="47" t="s">
        <v>24</v>
      </c>
      <c r="B20" s="41"/>
      <c r="C20" s="41"/>
      <c r="D20" s="66"/>
      <c r="E20" s="41"/>
      <c r="F20" s="66"/>
      <c r="G20" s="41"/>
      <c r="H20" s="66"/>
      <c r="I20" s="41"/>
      <c r="J20" s="66"/>
      <c r="K20" s="41"/>
      <c r="L20" s="66"/>
      <c r="M20" s="41"/>
      <c r="N20" s="66"/>
      <c r="O20" s="41"/>
      <c r="P20" s="66"/>
      <c r="Q20" s="41"/>
      <c r="R20" s="66"/>
    </row>
    <row r="21" spans="1:18" s="30" customFormat="1" ht="19.5" hidden="1" thickBot="1" x14ac:dyDescent="0.35">
      <c r="A21" s="40" t="s">
        <v>19</v>
      </c>
      <c r="B21" s="41"/>
      <c r="C21" s="41"/>
      <c r="D21" s="66"/>
      <c r="E21" s="41"/>
      <c r="F21" s="66"/>
      <c r="G21" s="41"/>
      <c r="H21" s="66"/>
      <c r="I21" s="41"/>
      <c r="J21" s="66"/>
      <c r="K21" s="41"/>
      <c r="L21" s="66"/>
      <c r="M21" s="41"/>
      <c r="N21" s="66"/>
      <c r="O21" s="41"/>
      <c r="P21" s="66"/>
      <c r="Q21" s="41"/>
      <c r="R21" s="66"/>
    </row>
    <row r="22" spans="1:18" s="30" customFormat="1" ht="19.5" hidden="1" thickBot="1" x14ac:dyDescent="0.35">
      <c r="A22" s="42" t="s">
        <v>20</v>
      </c>
      <c r="B22" s="41"/>
      <c r="C22" s="41"/>
      <c r="D22" s="66"/>
      <c r="E22" s="41"/>
      <c r="F22" s="66"/>
      <c r="G22" s="41"/>
      <c r="H22" s="66"/>
      <c r="I22" s="41"/>
      <c r="J22" s="66"/>
      <c r="K22" s="41"/>
      <c r="L22" s="66"/>
      <c r="M22" s="41"/>
      <c r="N22" s="66"/>
      <c r="O22" s="41"/>
      <c r="P22" s="66"/>
      <c r="Q22" s="41"/>
      <c r="R22" s="66"/>
    </row>
    <row r="23" spans="1:18" s="30" customFormat="1" ht="19.5" hidden="1" thickBot="1" x14ac:dyDescent="0.35">
      <c r="A23" s="43" t="s">
        <v>21</v>
      </c>
      <c r="B23" s="36"/>
      <c r="C23" s="36"/>
      <c r="D23" s="67"/>
      <c r="E23" s="36"/>
      <c r="F23" s="67"/>
      <c r="G23" s="36"/>
      <c r="H23" s="67"/>
      <c r="I23" s="36"/>
      <c r="J23" s="67"/>
      <c r="K23" s="36"/>
      <c r="L23" s="67"/>
      <c r="M23" s="36"/>
      <c r="N23" s="67"/>
      <c r="O23" s="36"/>
      <c r="P23" s="67"/>
      <c r="Q23" s="36"/>
      <c r="R23" s="67"/>
    </row>
    <row r="24" spans="1:18" s="30" customFormat="1" ht="19.5" hidden="1" thickBot="1" x14ac:dyDescent="0.35">
      <c r="D24" s="65"/>
      <c r="E24" s="31"/>
      <c r="F24" s="65"/>
      <c r="G24" s="31"/>
      <c r="H24" s="65"/>
      <c r="I24" s="31"/>
      <c r="J24" s="65"/>
      <c r="K24" s="31"/>
      <c r="L24" s="65"/>
      <c r="M24" s="31"/>
      <c r="N24" s="65"/>
      <c r="O24" s="31"/>
      <c r="P24" s="65"/>
      <c r="Q24" s="31"/>
      <c r="R24" s="65"/>
    </row>
    <row r="25" spans="1:18" s="51" customFormat="1" ht="24.75" customHeight="1" x14ac:dyDescent="0.25">
      <c r="A25" s="48" t="s">
        <v>26</v>
      </c>
      <c r="B25" s="49"/>
      <c r="C25" s="49"/>
      <c r="D25" s="68"/>
      <c r="E25" s="50"/>
      <c r="F25" s="68"/>
      <c r="G25" s="50"/>
      <c r="H25" s="68"/>
      <c r="I25" s="50"/>
      <c r="J25" s="68"/>
      <c r="K25" s="50"/>
      <c r="L25" s="68"/>
      <c r="M25" s="50"/>
      <c r="N25" s="68"/>
      <c r="O25" s="50"/>
      <c r="P25" s="68"/>
      <c r="Q25" s="50"/>
      <c r="R25" s="68"/>
    </row>
    <row r="26" spans="1:18" s="51" customFormat="1" ht="24.75" customHeight="1" x14ac:dyDescent="0.25">
      <c r="A26" s="52" t="s">
        <v>27</v>
      </c>
      <c r="B26" s="53"/>
      <c r="C26" s="157" t="s">
        <v>153</v>
      </c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</row>
    <row r="27" spans="1:18" s="51" customFormat="1" ht="24.75" customHeight="1" x14ac:dyDescent="0.25">
      <c r="A27" s="55" t="s">
        <v>19</v>
      </c>
      <c r="B27" s="53"/>
      <c r="C27" s="54"/>
      <c r="D27" s="70" t="s">
        <v>145</v>
      </c>
      <c r="E27" s="54" t="s">
        <v>42</v>
      </c>
      <c r="F27" s="69" t="s">
        <v>44</v>
      </c>
      <c r="G27" s="56" t="s">
        <v>46</v>
      </c>
      <c r="H27" s="69" t="s">
        <v>48</v>
      </c>
      <c r="I27" s="56" t="s">
        <v>50</v>
      </c>
      <c r="J27" s="69" t="s">
        <v>52</v>
      </c>
      <c r="K27" s="56" t="s">
        <v>53</v>
      </c>
      <c r="L27" s="69" t="s">
        <v>54</v>
      </c>
      <c r="M27" s="54"/>
      <c r="N27" s="69"/>
      <c r="O27" s="54"/>
      <c r="P27" s="70"/>
      <c r="Q27" s="54"/>
      <c r="R27" s="69"/>
    </row>
    <row r="28" spans="1:18" s="51" customFormat="1" ht="24.75" customHeight="1" x14ac:dyDescent="0.25">
      <c r="A28" s="57" t="s">
        <v>20</v>
      </c>
      <c r="B28" s="53"/>
      <c r="C28" s="54"/>
      <c r="D28" s="69"/>
      <c r="E28" s="54"/>
      <c r="F28" s="69"/>
      <c r="G28" s="58" t="s">
        <v>149</v>
      </c>
      <c r="H28" s="71" t="s">
        <v>63</v>
      </c>
      <c r="I28" s="54" t="s">
        <v>64</v>
      </c>
      <c r="J28" s="69" t="s">
        <v>65</v>
      </c>
      <c r="K28" s="54" t="s">
        <v>66</v>
      </c>
      <c r="L28" s="69" t="s">
        <v>67</v>
      </c>
      <c r="M28" s="54" t="s">
        <v>68</v>
      </c>
      <c r="N28" s="69" t="s">
        <v>69</v>
      </c>
      <c r="O28" s="54" t="s">
        <v>54</v>
      </c>
      <c r="P28" s="69"/>
      <c r="Q28" s="54"/>
      <c r="R28" s="69"/>
    </row>
    <row r="29" spans="1:18" s="51" customFormat="1" ht="24.75" customHeight="1" x14ac:dyDescent="0.25">
      <c r="A29" s="57" t="s">
        <v>21</v>
      </c>
      <c r="B29" s="53"/>
      <c r="C29" s="54"/>
      <c r="D29" s="69"/>
      <c r="E29" s="54"/>
      <c r="F29" s="69"/>
      <c r="G29" s="54"/>
      <c r="H29" s="69"/>
      <c r="I29" s="54"/>
      <c r="J29" s="69" t="s">
        <v>78</v>
      </c>
      <c r="K29" s="54" t="s">
        <v>79</v>
      </c>
      <c r="L29" s="69" t="s">
        <v>80</v>
      </c>
      <c r="M29" s="54" t="s">
        <v>102</v>
      </c>
      <c r="N29" s="69" t="s">
        <v>104</v>
      </c>
      <c r="O29" s="54" t="s">
        <v>103</v>
      </c>
      <c r="P29" s="69" t="s">
        <v>105</v>
      </c>
      <c r="Q29" s="54" t="s">
        <v>106</v>
      </c>
      <c r="R29" s="69" t="s">
        <v>107</v>
      </c>
    </row>
    <row r="30" spans="1:18" s="51" customFormat="1" ht="24.75" customHeight="1" x14ac:dyDescent="0.25">
      <c r="A30" s="59"/>
      <c r="B30" s="53"/>
      <c r="C30" s="54"/>
      <c r="D30" s="69"/>
      <c r="E30" s="54"/>
      <c r="F30" s="69"/>
      <c r="G30" s="54"/>
      <c r="H30" s="69"/>
      <c r="I30" s="54"/>
      <c r="J30" s="69"/>
      <c r="K30" s="54"/>
      <c r="L30" s="69"/>
      <c r="M30" s="54"/>
      <c r="N30" s="69"/>
      <c r="O30" s="54"/>
      <c r="P30" s="69"/>
      <c r="Q30" s="54"/>
      <c r="R30" s="69"/>
    </row>
    <row r="31" spans="1:18" s="51" customFormat="1" ht="24.75" customHeight="1" x14ac:dyDescent="0.25">
      <c r="A31" s="52" t="s">
        <v>28</v>
      </c>
      <c r="B31" s="53"/>
      <c r="C31" s="54"/>
      <c r="D31" s="69"/>
      <c r="E31" s="54"/>
      <c r="F31" s="69"/>
      <c r="G31" s="54"/>
      <c r="H31" s="69"/>
      <c r="I31" s="54"/>
      <c r="J31" s="69"/>
      <c r="K31" s="54"/>
      <c r="L31" s="69"/>
      <c r="M31" s="54"/>
      <c r="N31" s="69"/>
      <c r="O31" s="54"/>
      <c r="P31" s="69"/>
      <c r="Q31" s="54"/>
      <c r="R31" s="69"/>
    </row>
    <row r="32" spans="1:18" s="51" customFormat="1" ht="24.75" customHeight="1" x14ac:dyDescent="0.25">
      <c r="A32" s="55" t="s">
        <v>19</v>
      </c>
      <c r="B32" s="53"/>
      <c r="C32" s="54"/>
      <c r="D32" s="71" t="s">
        <v>146</v>
      </c>
      <c r="E32" s="54" t="s">
        <v>79</v>
      </c>
      <c r="F32" s="69" t="s">
        <v>80</v>
      </c>
      <c r="G32" s="54" t="s">
        <v>81</v>
      </c>
      <c r="H32" s="69" t="s">
        <v>82</v>
      </c>
      <c r="I32" s="54" t="s">
        <v>83</v>
      </c>
      <c r="J32" s="69" t="s">
        <v>84</v>
      </c>
      <c r="K32" s="54" t="s">
        <v>85</v>
      </c>
      <c r="L32" s="69" t="s">
        <v>86</v>
      </c>
      <c r="M32" s="54"/>
      <c r="N32" s="69"/>
      <c r="O32" s="54"/>
      <c r="P32" s="71"/>
      <c r="Q32" s="54"/>
      <c r="R32" s="69"/>
    </row>
    <row r="33" spans="1:18" s="51" customFormat="1" ht="24.75" customHeight="1" x14ac:dyDescent="0.25">
      <c r="A33" s="57" t="s">
        <v>20</v>
      </c>
      <c r="B33" s="53"/>
      <c r="C33" s="54"/>
      <c r="D33" s="69"/>
      <c r="E33" s="54"/>
      <c r="F33" s="69"/>
      <c r="G33" s="58" t="s">
        <v>149</v>
      </c>
      <c r="H33" s="69" t="s">
        <v>63</v>
      </c>
      <c r="I33" s="54" t="s">
        <v>96</v>
      </c>
      <c r="J33" s="69" t="s">
        <v>97</v>
      </c>
      <c r="K33" s="54" t="s">
        <v>98</v>
      </c>
      <c r="L33" s="69" t="s">
        <v>99</v>
      </c>
      <c r="M33" s="54" t="s">
        <v>100</v>
      </c>
      <c r="N33" s="69" t="s">
        <v>101</v>
      </c>
      <c r="O33" s="54" t="s">
        <v>54</v>
      </c>
      <c r="P33" s="69"/>
      <c r="Q33" s="54"/>
      <c r="R33" s="69"/>
    </row>
    <row r="34" spans="1:18" s="51" customFormat="1" ht="24.75" customHeight="1" x14ac:dyDescent="0.25">
      <c r="A34" s="57" t="s">
        <v>21</v>
      </c>
      <c r="B34" s="53"/>
      <c r="C34" s="54"/>
      <c r="D34" s="69"/>
      <c r="E34" s="54"/>
      <c r="F34" s="69"/>
      <c r="G34" s="54"/>
      <c r="H34" s="69"/>
      <c r="I34" s="54"/>
      <c r="J34" s="71" t="s">
        <v>150</v>
      </c>
      <c r="K34" s="54" t="s">
        <v>88</v>
      </c>
      <c r="L34" s="69" t="s">
        <v>89</v>
      </c>
      <c r="M34" s="54" t="s">
        <v>90</v>
      </c>
      <c r="N34" s="69" t="s">
        <v>91</v>
      </c>
      <c r="O34" s="54" t="s">
        <v>92</v>
      </c>
      <c r="P34" s="69" t="s">
        <v>93</v>
      </c>
      <c r="Q34" s="54" t="s">
        <v>94</v>
      </c>
      <c r="R34" s="69" t="s">
        <v>95</v>
      </c>
    </row>
    <row r="35" spans="1:18" s="51" customFormat="1" ht="24.75" customHeight="1" x14ac:dyDescent="0.25">
      <c r="A35" s="57"/>
      <c r="B35" s="53"/>
      <c r="C35" s="54"/>
      <c r="D35" s="69"/>
      <c r="E35" s="54"/>
      <c r="F35" s="69"/>
      <c r="G35" s="54"/>
      <c r="H35" s="69"/>
      <c r="I35" s="54"/>
      <c r="J35" s="69"/>
      <c r="K35" s="54"/>
      <c r="L35" s="69"/>
      <c r="M35" s="54"/>
      <c r="N35" s="69"/>
      <c r="O35" s="54"/>
      <c r="P35" s="69"/>
      <c r="Q35" s="54"/>
      <c r="R35" s="69"/>
    </row>
    <row r="36" spans="1:18" s="51" customFormat="1" ht="24.75" customHeight="1" x14ac:dyDescent="0.25">
      <c r="A36" s="52" t="s">
        <v>29</v>
      </c>
      <c r="B36" s="53"/>
      <c r="C36" s="54"/>
      <c r="D36" s="69"/>
      <c r="E36" s="54"/>
      <c r="F36" s="69"/>
      <c r="G36" s="54"/>
      <c r="H36" s="69"/>
      <c r="I36" s="54"/>
      <c r="J36" s="69"/>
      <c r="K36" s="54"/>
      <c r="L36" s="69"/>
      <c r="M36" s="54"/>
      <c r="N36" s="69"/>
      <c r="O36" s="54"/>
      <c r="P36" s="69"/>
      <c r="Q36" s="54"/>
      <c r="R36" s="69"/>
    </row>
    <row r="37" spans="1:18" s="51" customFormat="1" ht="24.75" customHeight="1" x14ac:dyDescent="0.25">
      <c r="A37" s="55" t="s">
        <v>19</v>
      </c>
      <c r="B37" s="53"/>
      <c r="C37" s="54"/>
      <c r="D37" s="71" t="s">
        <v>147</v>
      </c>
      <c r="E37" s="54" t="s">
        <v>109</v>
      </c>
      <c r="F37" s="69" t="s">
        <v>110</v>
      </c>
      <c r="G37" s="54" t="s">
        <v>111</v>
      </c>
      <c r="H37" s="69" t="s">
        <v>112</v>
      </c>
      <c r="I37" s="54" t="s">
        <v>113</v>
      </c>
      <c r="J37" s="69" t="s">
        <v>84</v>
      </c>
      <c r="K37" s="54" t="s">
        <v>85</v>
      </c>
      <c r="L37" s="69" t="s">
        <v>86</v>
      </c>
      <c r="M37" s="54"/>
      <c r="N37" s="69"/>
      <c r="O37" s="54"/>
      <c r="P37" s="71"/>
      <c r="Q37" s="54"/>
      <c r="R37" s="69"/>
    </row>
    <row r="38" spans="1:18" s="51" customFormat="1" ht="24.75" customHeight="1" x14ac:dyDescent="0.25">
      <c r="A38" s="57" t="s">
        <v>20</v>
      </c>
      <c r="B38" s="53"/>
      <c r="C38" s="54"/>
      <c r="D38" s="69"/>
      <c r="E38" s="54"/>
      <c r="F38" s="69"/>
      <c r="G38" s="58" t="s">
        <v>151</v>
      </c>
      <c r="H38" s="69" t="s">
        <v>115</v>
      </c>
      <c r="I38" s="54" t="s">
        <v>116</v>
      </c>
      <c r="J38" s="69" t="s">
        <v>117</v>
      </c>
      <c r="K38" s="54" t="s">
        <v>118</v>
      </c>
      <c r="L38" s="69" t="s">
        <v>119</v>
      </c>
      <c r="M38" s="54" t="s">
        <v>99</v>
      </c>
      <c r="N38" s="69" t="s">
        <v>120</v>
      </c>
      <c r="O38" s="54" t="s">
        <v>121</v>
      </c>
      <c r="P38" s="69"/>
      <c r="Q38" s="54"/>
      <c r="R38" s="69"/>
    </row>
    <row r="39" spans="1:18" s="51" customFormat="1" ht="24.75" customHeight="1" x14ac:dyDescent="0.25">
      <c r="A39" s="57" t="s">
        <v>21</v>
      </c>
      <c r="B39" s="53"/>
      <c r="C39" s="54"/>
      <c r="D39" s="69"/>
      <c r="E39" s="54"/>
      <c r="F39" s="69"/>
      <c r="G39" s="54"/>
      <c r="H39" s="69"/>
      <c r="I39" s="54"/>
      <c r="J39" s="71" t="s">
        <v>150</v>
      </c>
      <c r="K39" s="54" t="s">
        <v>88</v>
      </c>
      <c r="L39" s="69" t="s">
        <v>89</v>
      </c>
      <c r="M39" s="54" t="s">
        <v>90</v>
      </c>
      <c r="N39" s="69" t="s">
        <v>91</v>
      </c>
      <c r="O39" s="54" t="s">
        <v>92</v>
      </c>
      <c r="P39" s="69" t="s">
        <v>93</v>
      </c>
      <c r="Q39" s="54" t="s">
        <v>94</v>
      </c>
      <c r="R39" s="69" t="s">
        <v>95</v>
      </c>
    </row>
    <row r="40" spans="1:18" s="51" customFormat="1" ht="24.75" customHeight="1" x14ac:dyDescent="0.25">
      <c r="A40" s="59"/>
      <c r="B40" s="53"/>
      <c r="C40" s="54"/>
      <c r="D40" s="69"/>
      <c r="E40" s="54"/>
      <c r="F40" s="69"/>
      <c r="G40" s="54"/>
      <c r="H40" s="69"/>
      <c r="I40" s="54"/>
      <c r="J40" s="69"/>
      <c r="K40" s="54"/>
      <c r="L40" s="69"/>
      <c r="M40" s="54"/>
      <c r="N40" s="69"/>
      <c r="O40" s="54"/>
      <c r="P40" s="69"/>
      <c r="Q40" s="54"/>
      <c r="R40" s="69"/>
    </row>
    <row r="41" spans="1:18" s="51" customFormat="1" ht="24.75" customHeight="1" x14ac:dyDescent="0.25">
      <c r="A41" s="52" t="s">
        <v>30</v>
      </c>
      <c r="B41" s="53"/>
      <c r="C41" s="54"/>
      <c r="D41" s="69"/>
      <c r="E41" s="54"/>
      <c r="F41" s="69"/>
      <c r="G41" s="54"/>
      <c r="H41" s="69"/>
      <c r="I41" s="54"/>
      <c r="J41" s="69"/>
      <c r="K41" s="54"/>
      <c r="L41" s="69"/>
      <c r="M41" s="54"/>
      <c r="N41" s="69"/>
      <c r="O41" s="54"/>
      <c r="P41" s="69"/>
      <c r="Q41" s="54"/>
      <c r="R41" s="69"/>
    </row>
    <row r="42" spans="1:18" s="51" customFormat="1" ht="24.75" customHeight="1" x14ac:dyDescent="0.25">
      <c r="A42" s="55" t="s">
        <v>19</v>
      </c>
      <c r="B42" s="53"/>
      <c r="C42" s="53"/>
      <c r="D42" s="71" t="s">
        <v>148</v>
      </c>
      <c r="E42" s="54" t="s">
        <v>123</v>
      </c>
      <c r="F42" s="69" t="s">
        <v>124</v>
      </c>
      <c r="G42" s="54" t="s">
        <v>125</v>
      </c>
      <c r="H42" s="69" t="s">
        <v>126</v>
      </c>
      <c r="I42" s="54" t="s">
        <v>127</v>
      </c>
      <c r="J42" s="69" t="s">
        <v>128</v>
      </c>
      <c r="K42" s="54" t="s">
        <v>129</v>
      </c>
      <c r="L42" s="69" t="s">
        <v>130</v>
      </c>
      <c r="M42" s="54"/>
      <c r="N42" s="69"/>
      <c r="O42" s="54"/>
      <c r="P42" s="71"/>
      <c r="Q42" s="54"/>
      <c r="R42" s="69"/>
    </row>
    <row r="43" spans="1:18" s="51" customFormat="1" ht="24.75" customHeight="1" x14ac:dyDescent="0.25">
      <c r="A43" s="57" t="s">
        <v>20</v>
      </c>
      <c r="B43" s="53"/>
      <c r="C43" s="53"/>
      <c r="D43" s="69"/>
      <c r="E43" s="54"/>
      <c r="F43" s="69"/>
      <c r="G43" s="58" t="s">
        <v>151</v>
      </c>
      <c r="H43" s="69" t="s">
        <v>115</v>
      </c>
      <c r="I43" s="54" t="s">
        <v>116</v>
      </c>
      <c r="J43" s="69" t="s">
        <v>131</v>
      </c>
      <c r="K43" s="54" t="s">
        <v>132</v>
      </c>
      <c r="L43" s="69" t="s">
        <v>133</v>
      </c>
      <c r="M43" s="54" t="s">
        <v>134</v>
      </c>
      <c r="N43" s="69" t="s">
        <v>135</v>
      </c>
      <c r="O43" s="54" t="s">
        <v>136</v>
      </c>
      <c r="P43" s="69"/>
      <c r="Q43" s="54"/>
      <c r="R43" s="69"/>
    </row>
    <row r="44" spans="1:18" s="51" customFormat="1" ht="24.75" customHeight="1" x14ac:dyDescent="0.25">
      <c r="A44" s="57" t="s">
        <v>21</v>
      </c>
      <c r="B44" s="53"/>
      <c r="C44" s="53"/>
      <c r="D44" s="69"/>
      <c r="E44" s="54"/>
      <c r="F44" s="69"/>
      <c r="G44" s="54"/>
      <c r="H44" s="69"/>
      <c r="I44" s="54"/>
      <c r="J44" s="71" t="s">
        <v>152</v>
      </c>
      <c r="K44" s="54" t="s">
        <v>138</v>
      </c>
      <c r="L44" s="69" t="s">
        <v>139</v>
      </c>
      <c r="M44" s="54" t="s">
        <v>140</v>
      </c>
      <c r="N44" s="69" t="s">
        <v>141</v>
      </c>
      <c r="O44" s="54" t="s">
        <v>134</v>
      </c>
      <c r="P44" s="69" t="s">
        <v>142</v>
      </c>
      <c r="Q44" s="54" t="s">
        <v>143</v>
      </c>
      <c r="R44" s="69" t="s">
        <v>95</v>
      </c>
    </row>
    <row r="45" spans="1:18" s="51" customFormat="1" ht="24.75" customHeight="1" thickBot="1" x14ac:dyDescent="0.3">
      <c r="A45" s="60"/>
      <c r="B45" s="61"/>
      <c r="C45" s="62"/>
      <c r="D45" s="72"/>
      <c r="E45" s="62"/>
      <c r="F45" s="72"/>
      <c r="G45" s="62"/>
      <c r="H45" s="72"/>
      <c r="I45" s="62"/>
      <c r="J45" s="72"/>
      <c r="K45" s="62"/>
      <c r="L45" s="72"/>
      <c r="M45" s="62"/>
      <c r="N45" s="72"/>
      <c r="O45" s="62"/>
      <c r="P45" s="72"/>
      <c r="Q45" s="62"/>
      <c r="R45" s="72"/>
    </row>
  </sheetData>
  <mergeCells count="7">
    <mergeCell ref="C26:R26"/>
    <mergeCell ref="A1:R1"/>
    <mergeCell ref="D3:F3"/>
    <mergeCell ref="G3:I3"/>
    <mergeCell ref="J3:L3"/>
    <mergeCell ref="M3:O3"/>
    <mergeCell ref="P3:R3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9" fitToHeight="2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59"/>
  <sheetViews>
    <sheetView zoomScale="75" zoomScaleNormal="75" workbookViewId="0">
      <pane ySplit="9" topLeftCell="A10" activePane="bottomLeft" state="frozen"/>
      <selection pane="bottomLeft" activeCell="A13" sqref="A13"/>
    </sheetView>
  </sheetViews>
  <sheetFormatPr defaultRowHeight="15" x14ac:dyDescent="0.25"/>
  <cols>
    <col min="1" max="1" width="9.140625" style="1"/>
    <col min="2" max="2" width="10.140625" style="1" bestFit="1" customWidth="1"/>
    <col min="3" max="3" width="10.140625" style="1" customWidth="1"/>
    <col min="4" max="4" width="10.28515625" style="1" bestFit="1" customWidth="1"/>
    <col min="5" max="5" width="0.85546875" customWidth="1"/>
    <col min="6" max="6" width="9.140625" style="92"/>
    <col min="9" max="9" width="8.7109375" customWidth="1"/>
    <col min="10" max="10" width="2.140625" customWidth="1"/>
    <col min="20" max="20" width="1.5703125" customWidth="1"/>
    <col min="25" max="25" width="1.7109375" customWidth="1"/>
    <col min="30" max="30" width="2.42578125" customWidth="1"/>
    <col min="35" max="35" width="1.28515625" customWidth="1"/>
    <col min="40" max="40" width="2.7109375" customWidth="1"/>
    <col min="50" max="50" width="1.85546875" customWidth="1"/>
    <col min="55" max="55" width="2.140625" customWidth="1"/>
  </cols>
  <sheetData>
    <row r="1" spans="1:59" x14ac:dyDescent="0.25">
      <c r="A1" s="155" t="s">
        <v>33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P1" s="155" t="s">
        <v>75</v>
      </c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E1" s="155" t="s">
        <v>74</v>
      </c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T1" s="155" t="s">
        <v>76</v>
      </c>
      <c r="AU1" s="155"/>
      <c r="AV1" s="155"/>
      <c r="AW1" s="155"/>
      <c r="AX1" s="155"/>
      <c r="AY1" s="155"/>
      <c r="AZ1" s="155"/>
      <c r="BA1" s="155"/>
      <c r="BB1" s="155"/>
      <c r="BC1" s="155"/>
      <c r="BD1" s="155"/>
      <c r="BE1" s="155"/>
      <c r="BF1" s="155"/>
      <c r="BG1" s="155"/>
    </row>
    <row r="2" spans="1:59" ht="15.75" x14ac:dyDescent="0.25">
      <c r="A2" s="89"/>
      <c r="B2" s="156" t="s">
        <v>34</v>
      </c>
      <c r="C2" s="156"/>
      <c r="D2" s="156"/>
      <c r="E2" s="21"/>
      <c r="F2" s="91"/>
      <c r="G2" s="156" t="s">
        <v>58</v>
      </c>
      <c r="H2" s="156"/>
      <c r="I2" s="156"/>
      <c r="J2" s="21"/>
      <c r="K2" s="20"/>
      <c r="L2" s="156" t="s">
        <v>70</v>
      </c>
      <c r="M2" s="156"/>
      <c r="N2" s="156"/>
      <c r="P2" s="20"/>
      <c r="Q2" s="156" t="s">
        <v>34</v>
      </c>
      <c r="R2" s="156"/>
      <c r="S2" s="156"/>
      <c r="T2" s="21"/>
      <c r="U2" s="20"/>
      <c r="V2" s="156" t="s">
        <v>58</v>
      </c>
      <c r="W2" s="156"/>
      <c r="X2" s="156"/>
      <c r="Y2" s="21"/>
      <c r="Z2" s="20"/>
      <c r="AA2" s="156" t="s">
        <v>70</v>
      </c>
      <c r="AB2" s="156"/>
      <c r="AC2" s="156"/>
      <c r="AE2" s="20"/>
      <c r="AF2" s="156" t="s">
        <v>34</v>
      </c>
      <c r="AG2" s="156"/>
      <c r="AH2" s="156"/>
      <c r="AI2" s="21"/>
      <c r="AJ2" s="20"/>
      <c r="AK2" s="156" t="s">
        <v>58</v>
      </c>
      <c r="AL2" s="156"/>
      <c r="AM2" s="156"/>
      <c r="AN2" s="21"/>
      <c r="AO2" s="20"/>
      <c r="AP2" s="156" t="s">
        <v>70</v>
      </c>
      <c r="AQ2" s="156"/>
      <c r="AR2" s="156"/>
      <c r="AT2" s="20"/>
      <c r="AU2" s="156" t="s">
        <v>34</v>
      </c>
      <c r="AV2" s="156"/>
      <c r="AW2" s="156"/>
      <c r="AX2" s="21"/>
      <c r="AY2" s="20"/>
      <c r="AZ2" s="156" t="s">
        <v>58</v>
      </c>
      <c r="BA2" s="156"/>
      <c r="BB2" s="156"/>
      <c r="BC2" s="21"/>
      <c r="BD2" s="20"/>
      <c r="BE2" s="156" t="s">
        <v>70</v>
      </c>
      <c r="BF2" s="156"/>
      <c r="BG2" s="156"/>
    </row>
    <row r="3" spans="1:59" x14ac:dyDescent="0.25">
      <c r="B3" s="1" t="s">
        <v>38</v>
      </c>
      <c r="C3" s="1" t="s">
        <v>39</v>
      </c>
      <c r="G3" s="1" t="s">
        <v>38</v>
      </c>
      <c r="H3" s="1" t="s">
        <v>39</v>
      </c>
      <c r="I3" s="1"/>
      <c r="K3" s="2"/>
      <c r="L3" s="1" t="s">
        <v>38</v>
      </c>
      <c r="M3" s="1" t="s">
        <v>39</v>
      </c>
      <c r="N3" s="1"/>
      <c r="P3" s="2"/>
      <c r="Q3" s="1" t="s">
        <v>38</v>
      </c>
      <c r="R3" s="1" t="s">
        <v>39</v>
      </c>
      <c r="S3" s="1"/>
      <c r="U3" s="2"/>
      <c r="V3" s="1" t="s">
        <v>38</v>
      </c>
      <c r="W3" s="1" t="s">
        <v>39</v>
      </c>
      <c r="X3" s="1"/>
      <c r="Z3" s="2"/>
      <c r="AA3" s="1" t="s">
        <v>38</v>
      </c>
      <c r="AB3" s="1" t="s">
        <v>39</v>
      </c>
      <c r="AC3" s="1"/>
      <c r="AE3" s="2"/>
      <c r="AF3" s="1" t="s">
        <v>38</v>
      </c>
      <c r="AG3" s="1" t="s">
        <v>39</v>
      </c>
      <c r="AH3" s="1"/>
      <c r="AJ3" s="2"/>
      <c r="AK3" s="1" t="s">
        <v>38</v>
      </c>
      <c r="AL3" s="1" t="s">
        <v>39</v>
      </c>
      <c r="AM3" s="1"/>
      <c r="AO3" s="2"/>
      <c r="AP3" s="1" t="s">
        <v>38</v>
      </c>
      <c r="AQ3" s="1" t="s">
        <v>39</v>
      </c>
      <c r="AR3" s="1"/>
      <c r="AT3" s="2"/>
      <c r="AU3" s="1" t="s">
        <v>38</v>
      </c>
      <c r="AV3" s="1" t="s">
        <v>39</v>
      </c>
      <c r="AW3" s="1"/>
      <c r="AY3" s="2"/>
      <c r="AZ3" s="1" t="s">
        <v>38</v>
      </c>
      <c r="BA3" s="1" t="s">
        <v>39</v>
      </c>
      <c r="BB3" s="1"/>
      <c r="BD3" s="2"/>
      <c r="BE3" s="1" t="s">
        <v>38</v>
      </c>
      <c r="BF3" s="1" t="s">
        <v>39</v>
      </c>
      <c r="BG3" s="1"/>
    </row>
    <row r="4" spans="1:59" x14ac:dyDescent="0.25">
      <c r="A4" s="1" t="s">
        <v>35</v>
      </c>
      <c r="B4" s="1">
        <v>23</v>
      </c>
      <c r="C4" s="17">
        <f>B4/B7</f>
        <v>0.46</v>
      </c>
      <c r="D4" s="77">
        <f>C4/10</f>
        <v>4.5999999999999999E-2</v>
      </c>
      <c r="F4" s="92" t="s">
        <v>36</v>
      </c>
      <c r="G4" s="1">
        <v>16</v>
      </c>
      <c r="H4" s="17">
        <f>G4/G7</f>
        <v>0.32</v>
      </c>
      <c r="I4" s="86">
        <f>H4/10</f>
        <v>3.2000000000000001E-2</v>
      </c>
      <c r="K4" s="2" t="s">
        <v>37</v>
      </c>
      <c r="L4" s="1">
        <v>20</v>
      </c>
      <c r="M4" s="17">
        <f>L4/L7</f>
        <v>0.4</v>
      </c>
      <c r="N4" s="18">
        <f>M4/10</f>
        <v>0.04</v>
      </c>
      <c r="P4" s="2" t="s">
        <v>35</v>
      </c>
      <c r="Q4" s="1">
        <v>15</v>
      </c>
      <c r="R4" s="17">
        <f>Q4/Q7</f>
        <v>0.375</v>
      </c>
      <c r="S4" s="18">
        <f>R4/10</f>
        <v>3.7499999999999999E-2</v>
      </c>
      <c r="U4" s="2" t="s">
        <v>36</v>
      </c>
      <c r="V4" s="1">
        <v>17</v>
      </c>
      <c r="W4" s="17">
        <f>V4/V7</f>
        <v>0.32692307692307693</v>
      </c>
      <c r="X4" s="18">
        <f>W4/10</f>
        <v>3.2692307692307694E-2</v>
      </c>
      <c r="Z4" s="2" t="s">
        <v>37</v>
      </c>
      <c r="AA4" s="1">
        <v>21</v>
      </c>
      <c r="AB4" s="17">
        <f>AA4/AA7</f>
        <v>0.42</v>
      </c>
      <c r="AC4" s="18">
        <f>AB4/10</f>
        <v>4.1999999999999996E-2</v>
      </c>
      <c r="AE4" s="2" t="s">
        <v>35</v>
      </c>
      <c r="AF4" s="1">
        <v>29</v>
      </c>
      <c r="AG4" s="17">
        <f>AF4/AF7</f>
        <v>0.57999999999999996</v>
      </c>
      <c r="AH4" s="18">
        <f>AG4/10</f>
        <v>5.7999999999999996E-2</v>
      </c>
      <c r="AJ4" s="2" t="s">
        <v>36</v>
      </c>
      <c r="AK4" s="1">
        <v>15</v>
      </c>
      <c r="AL4" s="17">
        <f>AK4/AK7</f>
        <v>0.3</v>
      </c>
      <c r="AM4" s="18">
        <f>AL4/10</f>
        <v>0.03</v>
      </c>
      <c r="AO4" s="2" t="s">
        <v>37</v>
      </c>
      <c r="AP4" s="1">
        <v>21</v>
      </c>
      <c r="AQ4" s="17">
        <f>AP4/AP7</f>
        <v>0.42</v>
      </c>
      <c r="AR4" s="18">
        <f>AQ4/10</f>
        <v>4.1999999999999996E-2</v>
      </c>
      <c r="AT4" s="2" t="s">
        <v>35</v>
      </c>
      <c r="AU4" s="1">
        <v>25</v>
      </c>
      <c r="AV4" s="17">
        <f>AU4/AU7</f>
        <v>0.5</v>
      </c>
      <c r="AW4" s="18">
        <f>AV4/10</f>
        <v>0.05</v>
      </c>
      <c r="AY4" s="2" t="s">
        <v>36</v>
      </c>
      <c r="AZ4" s="1">
        <v>15</v>
      </c>
      <c r="BA4" s="17">
        <f>AZ4/AZ7</f>
        <v>0.3</v>
      </c>
      <c r="BB4" s="18">
        <f>BA4/10</f>
        <v>0.03</v>
      </c>
      <c r="BD4" s="2" t="s">
        <v>37</v>
      </c>
      <c r="BE4" s="1">
        <v>12</v>
      </c>
      <c r="BF4" s="17">
        <f>BE4/BE7</f>
        <v>0.23529411764705882</v>
      </c>
      <c r="BG4" s="18">
        <f>BF4/10</f>
        <v>2.3529411764705882E-2</v>
      </c>
    </row>
    <row r="5" spans="1:59" x14ac:dyDescent="0.25">
      <c r="A5" s="1" t="s">
        <v>36</v>
      </c>
      <c r="B5" s="1">
        <v>14</v>
      </c>
      <c r="C5" s="17">
        <f>B5/B7</f>
        <v>0.28000000000000003</v>
      </c>
      <c r="D5" s="78">
        <f>C5/10</f>
        <v>2.8000000000000004E-2</v>
      </c>
      <c r="F5" s="92" t="s">
        <v>37</v>
      </c>
      <c r="G5" s="1">
        <v>20</v>
      </c>
      <c r="H5" s="17">
        <f>G5/G7</f>
        <v>0.4</v>
      </c>
      <c r="I5" s="87">
        <f>H5/10</f>
        <v>0.04</v>
      </c>
      <c r="K5" s="2" t="s">
        <v>61</v>
      </c>
      <c r="L5" s="1">
        <v>14</v>
      </c>
      <c r="M5" s="17">
        <f>L5/L7</f>
        <v>0.28000000000000003</v>
      </c>
      <c r="N5" s="17">
        <f>M5/10</f>
        <v>2.8000000000000004E-2</v>
      </c>
      <c r="P5" s="2" t="s">
        <v>36</v>
      </c>
      <c r="Q5" s="1">
        <v>17</v>
      </c>
      <c r="R5" s="17">
        <f>Q5/Q7</f>
        <v>0.42499999999999999</v>
      </c>
      <c r="S5" s="17">
        <f>R5/10</f>
        <v>4.2499999999999996E-2</v>
      </c>
      <c r="U5" s="2" t="s">
        <v>37</v>
      </c>
      <c r="V5" s="1">
        <v>21</v>
      </c>
      <c r="W5" s="17">
        <f>V5/V7</f>
        <v>0.40384615384615385</v>
      </c>
      <c r="X5" s="17">
        <f>W5/10</f>
        <v>4.0384615384615387E-2</v>
      </c>
      <c r="Z5" s="2" t="s">
        <v>61</v>
      </c>
      <c r="AA5" s="1">
        <v>14</v>
      </c>
      <c r="AB5" s="17">
        <f>AA5/AA7</f>
        <v>0.28000000000000003</v>
      </c>
      <c r="AC5" s="17">
        <f>AB5/10</f>
        <v>2.8000000000000004E-2</v>
      </c>
      <c r="AE5" s="2" t="s">
        <v>36</v>
      </c>
      <c r="AF5" s="1">
        <v>11</v>
      </c>
      <c r="AG5" s="17">
        <f>AF5/AF7</f>
        <v>0.22</v>
      </c>
      <c r="AH5" s="17">
        <f>AG5/10</f>
        <v>2.1999999999999999E-2</v>
      </c>
      <c r="AJ5" s="2" t="s">
        <v>37</v>
      </c>
      <c r="AK5" s="1">
        <v>15</v>
      </c>
      <c r="AL5" s="17">
        <f>AK5/AK7</f>
        <v>0.3</v>
      </c>
      <c r="AM5" s="17">
        <f>AL5/10</f>
        <v>0.03</v>
      </c>
      <c r="AO5" s="2" t="s">
        <v>61</v>
      </c>
      <c r="AP5" s="1">
        <v>14</v>
      </c>
      <c r="AQ5" s="17">
        <f>AP5/AP7</f>
        <v>0.28000000000000003</v>
      </c>
      <c r="AR5" s="17">
        <f>AQ5/10</f>
        <v>2.8000000000000004E-2</v>
      </c>
      <c r="AT5" s="2" t="s">
        <v>36</v>
      </c>
      <c r="AU5" s="1">
        <v>13</v>
      </c>
      <c r="AV5" s="17">
        <f>AU5/AU7</f>
        <v>0.26</v>
      </c>
      <c r="AW5" s="17">
        <f>AV5/10</f>
        <v>2.6000000000000002E-2</v>
      </c>
      <c r="AY5" s="2" t="s">
        <v>37</v>
      </c>
      <c r="AZ5" s="1">
        <v>12</v>
      </c>
      <c r="BA5" s="17">
        <f>AZ5/AZ7</f>
        <v>0.24</v>
      </c>
      <c r="BB5" s="17">
        <f>BA5/10</f>
        <v>2.4E-2</v>
      </c>
      <c r="BD5" s="2" t="s">
        <v>61</v>
      </c>
      <c r="BE5" s="1">
        <v>23</v>
      </c>
      <c r="BF5" s="17">
        <f>BE5/BE7</f>
        <v>0.45098039215686275</v>
      </c>
      <c r="BG5" s="17">
        <f>BF5/10</f>
        <v>4.5098039215686274E-2</v>
      </c>
    </row>
    <row r="6" spans="1:59" x14ac:dyDescent="0.25">
      <c r="A6" s="1" t="s">
        <v>37</v>
      </c>
      <c r="B6" s="1">
        <v>13</v>
      </c>
      <c r="C6" s="17">
        <f>B6/B7</f>
        <v>0.26</v>
      </c>
      <c r="D6" s="77">
        <f>C6/10</f>
        <v>2.6000000000000002E-2</v>
      </c>
      <c r="F6" s="92" t="s">
        <v>61</v>
      </c>
      <c r="G6" s="1">
        <v>14</v>
      </c>
      <c r="H6" s="17">
        <f>G6/G7</f>
        <v>0.28000000000000003</v>
      </c>
      <c r="I6" s="86">
        <f>H6/10</f>
        <v>2.8000000000000004E-2</v>
      </c>
      <c r="K6" s="2" t="s">
        <v>77</v>
      </c>
      <c r="L6" s="1">
        <v>16</v>
      </c>
      <c r="M6" s="17">
        <f>L6/L7</f>
        <v>0.32</v>
      </c>
      <c r="N6" s="18">
        <f>M6/10</f>
        <v>3.2000000000000001E-2</v>
      </c>
      <c r="P6" s="2" t="s">
        <v>37</v>
      </c>
      <c r="Q6" s="1">
        <v>8</v>
      </c>
      <c r="R6" s="17">
        <f>Q6/Q7</f>
        <v>0.2</v>
      </c>
      <c r="S6" s="18">
        <f>R6/10</f>
        <v>0.02</v>
      </c>
      <c r="U6" s="2" t="s">
        <v>61</v>
      </c>
      <c r="V6" s="1">
        <v>14</v>
      </c>
      <c r="W6" s="17">
        <f>V6/V7</f>
        <v>0.26923076923076922</v>
      </c>
      <c r="X6" s="18">
        <f>W6/10</f>
        <v>2.6923076923076921E-2</v>
      </c>
      <c r="Z6" s="2" t="s">
        <v>77</v>
      </c>
      <c r="AA6" s="1">
        <v>15</v>
      </c>
      <c r="AB6" s="17">
        <f>AA6/AA7</f>
        <v>0.3</v>
      </c>
      <c r="AC6" s="18">
        <f>AB6/10</f>
        <v>0.03</v>
      </c>
      <c r="AE6" s="2" t="s">
        <v>37</v>
      </c>
      <c r="AF6" s="1">
        <v>10</v>
      </c>
      <c r="AG6" s="17">
        <f>AF6/AF7</f>
        <v>0.2</v>
      </c>
      <c r="AH6" s="18">
        <f>AG6/10</f>
        <v>0.02</v>
      </c>
      <c r="AJ6" s="2" t="s">
        <v>61</v>
      </c>
      <c r="AK6" s="1">
        <v>20</v>
      </c>
      <c r="AL6" s="17">
        <f>AK6/AK7</f>
        <v>0.4</v>
      </c>
      <c r="AM6" s="18">
        <f>AL6/10</f>
        <v>0.04</v>
      </c>
      <c r="AO6" s="2" t="s">
        <v>77</v>
      </c>
      <c r="AP6" s="1">
        <v>15</v>
      </c>
      <c r="AQ6" s="17">
        <f>AP6/AP7</f>
        <v>0.3</v>
      </c>
      <c r="AR6" s="18">
        <f>AQ6/10</f>
        <v>0.03</v>
      </c>
      <c r="AT6" s="2" t="s">
        <v>37</v>
      </c>
      <c r="AU6" s="1">
        <v>12</v>
      </c>
      <c r="AV6" s="17">
        <f>AU6/AU7</f>
        <v>0.24</v>
      </c>
      <c r="AW6" s="18">
        <f>AV6/10</f>
        <v>2.4E-2</v>
      </c>
      <c r="AY6" s="2" t="s">
        <v>61</v>
      </c>
      <c r="AZ6" s="1">
        <v>23</v>
      </c>
      <c r="BA6" s="17">
        <f>AZ6/AZ7</f>
        <v>0.46</v>
      </c>
      <c r="BB6" s="18">
        <f>BA6/10</f>
        <v>4.5999999999999999E-2</v>
      </c>
      <c r="BD6" s="2" t="s">
        <v>77</v>
      </c>
      <c r="BE6" s="1">
        <v>16</v>
      </c>
      <c r="BF6" s="17">
        <f>BE6/BE7</f>
        <v>0.31372549019607843</v>
      </c>
      <c r="BG6" s="18">
        <f>BF6/10</f>
        <v>3.1372549019607843E-2</v>
      </c>
    </row>
    <row r="7" spans="1:59" x14ac:dyDescent="0.25">
      <c r="B7" s="16">
        <f>SUM(B4:B6)</f>
        <v>50</v>
      </c>
      <c r="G7" s="16">
        <f>SUM(G4:G6)</f>
        <v>50</v>
      </c>
      <c r="H7" s="1"/>
      <c r="I7" s="1"/>
      <c r="K7" s="2"/>
      <c r="L7" s="25">
        <f>SUM(L4:L6)</f>
        <v>50</v>
      </c>
      <c r="M7" s="1"/>
      <c r="N7" s="1"/>
      <c r="P7" s="2"/>
      <c r="Q7" s="25">
        <f>SUM(Q4:Q6)</f>
        <v>40</v>
      </c>
      <c r="R7" s="1"/>
      <c r="S7" s="1"/>
      <c r="U7" s="2"/>
      <c r="V7" s="25">
        <f>SUM(V4:V6)</f>
        <v>52</v>
      </c>
      <c r="W7" s="1"/>
      <c r="X7" s="1"/>
      <c r="Z7" s="2"/>
      <c r="AA7" s="25">
        <f>SUM(AA4:AA6)</f>
        <v>50</v>
      </c>
      <c r="AB7" s="1"/>
      <c r="AC7" s="1"/>
      <c r="AE7" s="2"/>
      <c r="AF7" s="25">
        <f>SUM(AF4:AF6)</f>
        <v>50</v>
      </c>
      <c r="AG7" s="1"/>
      <c r="AH7" s="1"/>
      <c r="AJ7" s="2"/>
      <c r="AK7" s="25">
        <f>SUM(AK4:AK6)</f>
        <v>50</v>
      </c>
      <c r="AL7" s="1"/>
      <c r="AM7" s="1"/>
      <c r="AO7" s="2"/>
      <c r="AP7" s="25">
        <f>SUM(AP4:AP6)</f>
        <v>50</v>
      </c>
      <c r="AQ7" s="1"/>
      <c r="AR7" s="1"/>
      <c r="AT7" s="2"/>
      <c r="AU7" s="16">
        <f>SUM(AU4:AU6)</f>
        <v>50</v>
      </c>
      <c r="AV7" s="1"/>
      <c r="AW7" s="1"/>
      <c r="AY7" s="2"/>
      <c r="AZ7" s="16">
        <f>SUM(AZ4:AZ6)</f>
        <v>50</v>
      </c>
      <c r="BA7" s="1"/>
      <c r="BB7" s="1"/>
      <c r="BD7" s="2"/>
      <c r="BE7" s="16">
        <f>SUM(BE4:BE6)</f>
        <v>51</v>
      </c>
      <c r="BF7" s="1"/>
      <c r="BG7" s="1"/>
    </row>
    <row r="8" spans="1:59" x14ac:dyDescent="0.25">
      <c r="B8" s="7"/>
      <c r="G8" s="7"/>
      <c r="H8" s="1"/>
      <c r="I8" s="1"/>
      <c r="K8" s="2"/>
      <c r="L8" s="94"/>
      <c r="M8" s="1"/>
      <c r="N8" s="1"/>
      <c r="P8" s="2"/>
      <c r="Q8" s="1"/>
      <c r="R8" s="1"/>
      <c r="S8" s="1"/>
      <c r="U8" s="2"/>
      <c r="V8" s="1"/>
      <c r="W8" s="1"/>
      <c r="X8" s="1"/>
      <c r="Z8" s="2"/>
      <c r="AA8" s="1"/>
      <c r="AB8" s="1"/>
      <c r="AC8" s="1"/>
      <c r="AE8" s="2"/>
      <c r="AF8" s="1"/>
      <c r="AG8" s="1"/>
      <c r="AH8" s="1"/>
      <c r="AJ8" s="2"/>
      <c r="AK8" s="1"/>
      <c r="AL8" s="1"/>
      <c r="AM8" s="1"/>
      <c r="AO8" s="2"/>
      <c r="AP8" s="1"/>
      <c r="AQ8" s="1"/>
      <c r="AR8" s="1"/>
      <c r="AT8" s="2"/>
      <c r="AU8" s="1"/>
      <c r="AV8" s="1"/>
      <c r="AW8" s="1"/>
      <c r="AY8" s="2"/>
      <c r="AZ8" s="1"/>
      <c r="BA8" s="1"/>
      <c r="BB8" s="1"/>
      <c r="BD8" s="2"/>
      <c r="BE8" s="1"/>
      <c r="BF8" s="1"/>
      <c r="BG8" s="1"/>
    </row>
    <row r="9" spans="1:59" s="100" customFormat="1" x14ac:dyDescent="0.25">
      <c r="A9" s="97" t="s">
        <v>154</v>
      </c>
      <c r="B9" s="97"/>
      <c r="C9" s="97" t="s">
        <v>38</v>
      </c>
      <c r="D9" s="97" t="s">
        <v>155</v>
      </c>
      <c r="F9" s="97" t="s">
        <v>154</v>
      </c>
      <c r="G9" s="97"/>
      <c r="H9" s="97" t="s">
        <v>38</v>
      </c>
      <c r="I9" s="97" t="s">
        <v>155</v>
      </c>
      <c r="K9" s="97" t="s">
        <v>154</v>
      </c>
      <c r="L9" s="97"/>
      <c r="M9" s="97" t="s">
        <v>38</v>
      </c>
      <c r="N9" s="97" t="s">
        <v>155</v>
      </c>
      <c r="P9" s="97" t="s">
        <v>154</v>
      </c>
      <c r="Q9" s="97"/>
      <c r="R9" s="97" t="s">
        <v>38</v>
      </c>
      <c r="S9" s="97" t="s">
        <v>155</v>
      </c>
      <c r="U9" s="97" t="s">
        <v>154</v>
      </c>
      <c r="V9" s="97"/>
      <c r="W9" s="97" t="s">
        <v>38</v>
      </c>
      <c r="X9" s="97" t="s">
        <v>155</v>
      </c>
      <c r="Z9" s="97" t="s">
        <v>154</v>
      </c>
      <c r="AA9" s="97"/>
      <c r="AB9" s="97" t="s">
        <v>38</v>
      </c>
      <c r="AC9" s="97" t="s">
        <v>155</v>
      </c>
      <c r="AE9" s="97" t="s">
        <v>154</v>
      </c>
      <c r="AF9" s="97"/>
      <c r="AG9" s="97" t="s">
        <v>38</v>
      </c>
      <c r="AH9" s="97" t="s">
        <v>155</v>
      </c>
      <c r="AJ9" s="97" t="s">
        <v>154</v>
      </c>
      <c r="AK9" s="97"/>
      <c r="AL9" s="97" t="s">
        <v>38</v>
      </c>
      <c r="AM9" s="97" t="s">
        <v>155</v>
      </c>
      <c r="AO9" s="97" t="s">
        <v>154</v>
      </c>
      <c r="AP9" s="97"/>
      <c r="AQ9" s="97" t="s">
        <v>38</v>
      </c>
      <c r="AR9" s="97" t="s">
        <v>155</v>
      </c>
      <c r="AT9" s="97" t="s">
        <v>154</v>
      </c>
      <c r="AU9" s="97"/>
      <c r="AV9" s="97" t="s">
        <v>38</v>
      </c>
      <c r="AW9" s="97" t="s">
        <v>155</v>
      </c>
      <c r="AY9" s="97" t="s">
        <v>154</v>
      </c>
      <c r="AZ9" s="97"/>
      <c r="BA9" s="97" t="s">
        <v>38</v>
      </c>
      <c r="BB9" s="97" t="s">
        <v>155</v>
      </c>
      <c r="BD9" s="97" t="s">
        <v>154</v>
      </c>
      <c r="BE9" s="97"/>
      <c r="BF9" s="97" t="s">
        <v>38</v>
      </c>
      <c r="BG9" s="97" t="s">
        <v>155</v>
      </c>
    </row>
    <row r="10" spans="1:59" x14ac:dyDescent="0.25">
      <c r="A10" s="90">
        <v>3</v>
      </c>
      <c r="B10" s="79">
        <f>D4</f>
        <v>4.5999999999999999E-2</v>
      </c>
      <c r="C10" s="101">
        <v>2</v>
      </c>
      <c r="D10" s="85">
        <f>C10/$B$7</f>
        <v>0.04</v>
      </c>
      <c r="G10" s="1"/>
      <c r="H10" s="1"/>
      <c r="I10" s="1"/>
      <c r="K10" s="2"/>
      <c r="L10" s="1"/>
      <c r="M10" s="1"/>
      <c r="N10" s="1"/>
      <c r="P10" s="90">
        <v>3</v>
      </c>
      <c r="Q10" s="79">
        <f>S4</f>
        <v>3.7499999999999999E-2</v>
      </c>
      <c r="R10" s="84">
        <v>2</v>
      </c>
      <c r="S10" s="85">
        <f>R10/40</f>
        <v>0.05</v>
      </c>
      <c r="U10" s="92"/>
      <c r="V10" s="1"/>
      <c r="W10" s="1"/>
      <c r="X10" s="1"/>
      <c r="Z10" s="2"/>
      <c r="AA10" s="1"/>
      <c r="AB10" s="1"/>
      <c r="AC10" s="1"/>
      <c r="AE10" s="90">
        <v>3</v>
      </c>
      <c r="AF10" s="79">
        <f>AH4</f>
        <v>5.7999999999999996E-2</v>
      </c>
      <c r="AG10" s="101">
        <v>3</v>
      </c>
      <c r="AH10" s="85">
        <f>AG10/50</f>
        <v>0.06</v>
      </c>
      <c r="AJ10" s="92"/>
      <c r="AK10" s="1"/>
      <c r="AL10" s="1"/>
      <c r="AM10" s="1"/>
      <c r="AO10" s="2"/>
      <c r="AP10" s="1"/>
      <c r="AQ10" s="1"/>
      <c r="AR10" s="1"/>
      <c r="AT10" s="90">
        <v>3</v>
      </c>
      <c r="AU10" s="79">
        <f>AW4</f>
        <v>0.05</v>
      </c>
      <c r="AV10" s="101">
        <v>2</v>
      </c>
      <c r="AW10" s="85">
        <f>AV10/50</f>
        <v>0.04</v>
      </c>
      <c r="AY10" s="92"/>
      <c r="AZ10" s="1"/>
      <c r="BA10" s="1"/>
      <c r="BB10" s="1"/>
      <c r="BD10" s="2"/>
      <c r="BE10" s="1"/>
      <c r="BF10" s="1"/>
      <c r="BG10" s="1"/>
    </row>
    <row r="11" spans="1:59" x14ac:dyDescent="0.25">
      <c r="A11" s="1">
        <v>3.1</v>
      </c>
      <c r="B11" s="79">
        <f>B10+$D$4</f>
        <v>9.1999999999999998E-2</v>
      </c>
      <c r="C11" s="101">
        <v>5</v>
      </c>
      <c r="D11" s="85">
        <f t="shared" ref="D11:D39" si="0">C11/$B$7</f>
        <v>0.1</v>
      </c>
      <c r="G11" s="1"/>
      <c r="H11" s="1"/>
      <c r="I11" s="1"/>
      <c r="K11" s="2"/>
      <c r="L11" s="1"/>
      <c r="M11" s="1"/>
      <c r="N11" s="1"/>
      <c r="P11" s="1">
        <v>3.1</v>
      </c>
      <c r="Q11" s="79">
        <f>Q10+S$4</f>
        <v>7.4999999999999997E-2</v>
      </c>
      <c r="R11" s="84">
        <f t="shared" ref="R11:R19" si="1">Q11*Q$7</f>
        <v>3</v>
      </c>
      <c r="S11" s="85">
        <f t="shared" ref="S11:S39" si="2">R11/40</f>
        <v>7.4999999999999997E-2</v>
      </c>
      <c r="U11" s="92"/>
      <c r="V11" s="1"/>
      <c r="W11" s="1"/>
      <c r="X11" s="1"/>
      <c r="Z11" s="2"/>
      <c r="AA11" s="1"/>
      <c r="AB11" s="1"/>
      <c r="AC11" s="1"/>
      <c r="AE11" s="1">
        <v>3.1</v>
      </c>
      <c r="AF11" s="79">
        <f>AF10+AH$4</f>
        <v>0.11599999999999999</v>
      </c>
      <c r="AG11" s="101">
        <v>6</v>
      </c>
      <c r="AH11" s="85">
        <f t="shared" ref="AH11:AH39" si="3">AG11/50</f>
        <v>0.12</v>
      </c>
      <c r="AJ11" s="92"/>
      <c r="AK11" s="1"/>
      <c r="AL11" s="1"/>
      <c r="AM11" s="1"/>
      <c r="AO11" s="2"/>
      <c r="AP11" s="1"/>
      <c r="AQ11" s="1"/>
      <c r="AR11" s="1"/>
      <c r="AT11" s="1">
        <v>3.1</v>
      </c>
      <c r="AU11" s="79">
        <f>AU10+AW$4</f>
        <v>0.1</v>
      </c>
      <c r="AV11" s="101">
        <f>AU11*$B$7</f>
        <v>5</v>
      </c>
      <c r="AW11" s="85">
        <f t="shared" ref="AW11:AW39" si="4">AV11/50</f>
        <v>0.1</v>
      </c>
      <c r="AY11" s="92"/>
      <c r="AZ11" s="1"/>
      <c r="BA11" s="1"/>
      <c r="BB11" s="1"/>
      <c r="BD11" s="2"/>
      <c r="BE11" s="1"/>
      <c r="BF11" s="1"/>
      <c r="BG11" s="1"/>
    </row>
    <row r="12" spans="1:59" x14ac:dyDescent="0.25">
      <c r="A12" s="90">
        <v>3.2</v>
      </c>
      <c r="B12" s="79">
        <f t="shared" ref="B12:B19" si="5">B11+$D$4</f>
        <v>0.13800000000000001</v>
      </c>
      <c r="C12" s="101">
        <v>7</v>
      </c>
      <c r="D12" s="85">
        <f t="shared" si="0"/>
        <v>0.14000000000000001</v>
      </c>
      <c r="G12" s="1"/>
      <c r="H12" s="1"/>
      <c r="I12" s="1"/>
      <c r="K12" s="2"/>
      <c r="L12" s="1"/>
      <c r="M12" s="1"/>
      <c r="N12" s="1"/>
      <c r="P12" s="90">
        <v>3.2</v>
      </c>
      <c r="Q12" s="79">
        <f>Q11+S$4</f>
        <v>0.11249999999999999</v>
      </c>
      <c r="R12" s="84">
        <v>5</v>
      </c>
      <c r="S12" s="85">
        <f t="shared" si="2"/>
        <v>0.125</v>
      </c>
      <c r="U12" s="92"/>
      <c r="V12" s="1"/>
      <c r="W12" s="1"/>
      <c r="X12" s="1"/>
      <c r="Z12" s="2"/>
      <c r="AA12" s="1"/>
      <c r="AB12" s="1"/>
      <c r="AC12" s="1"/>
      <c r="AE12" s="90">
        <v>3.2</v>
      </c>
      <c r="AF12" s="79">
        <f>AF11+AH$4</f>
        <v>0.17399999999999999</v>
      </c>
      <c r="AG12" s="101">
        <v>9</v>
      </c>
      <c r="AH12" s="85">
        <f t="shared" si="3"/>
        <v>0.18</v>
      </c>
      <c r="AJ12" s="92"/>
      <c r="AK12" s="1"/>
      <c r="AL12" s="1"/>
      <c r="AM12" s="1"/>
      <c r="AO12" s="2"/>
      <c r="AP12" s="1"/>
      <c r="AQ12" s="1"/>
      <c r="AR12" s="1"/>
      <c r="AT12" s="90">
        <v>3.2</v>
      </c>
      <c r="AU12" s="79">
        <f>AU11+AW$4</f>
        <v>0.15000000000000002</v>
      </c>
      <c r="AV12" s="101">
        <v>8</v>
      </c>
      <c r="AW12" s="85">
        <f t="shared" si="4"/>
        <v>0.16</v>
      </c>
      <c r="AY12" s="92"/>
      <c r="AZ12" s="1"/>
      <c r="BA12" s="1"/>
      <c r="BB12" s="1"/>
      <c r="BD12" s="2"/>
      <c r="BE12" s="1"/>
      <c r="BF12" s="1"/>
      <c r="BG12" s="1"/>
    </row>
    <row r="13" spans="1:59" x14ac:dyDescent="0.25">
      <c r="A13" s="1">
        <v>3.3</v>
      </c>
      <c r="B13" s="79">
        <f t="shared" si="5"/>
        <v>0.184</v>
      </c>
      <c r="C13" s="101">
        <v>9</v>
      </c>
      <c r="D13" s="85">
        <f t="shared" si="0"/>
        <v>0.18</v>
      </c>
      <c r="G13" s="1"/>
      <c r="H13" s="1"/>
      <c r="I13" s="1"/>
      <c r="K13" s="2"/>
      <c r="L13" s="1"/>
      <c r="M13" s="1"/>
      <c r="N13" s="1"/>
      <c r="P13" s="1">
        <v>3.3</v>
      </c>
      <c r="Q13" s="79">
        <f t="shared" ref="Q13:Q19" si="6">Q12+S$4</f>
        <v>0.15</v>
      </c>
      <c r="R13" s="84">
        <f t="shared" si="1"/>
        <v>6</v>
      </c>
      <c r="S13" s="85">
        <f t="shared" si="2"/>
        <v>0.15</v>
      </c>
      <c r="U13" s="92"/>
      <c r="V13" s="1"/>
      <c r="W13" s="1"/>
      <c r="X13" s="1"/>
      <c r="Z13" s="2"/>
      <c r="AA13" s="1"/>
      <c r="AB13" s="1"/>
      <c r="AC13" s="1"/>
      <c r="AE13" s="1">
        <v>3.3</v>
      </c>
      <c r="AF13" s="79">
        <f t="shared" ref="AF13:AF19" si="7">AF12+AH$4</f>
        <v>0.23199999999999998</v>
      </c>
      <c r="AG13" s="101">
        <v>12</v>
      </c>
      <c r="AH13" s="85">
        <f t="shared" si="3"/>
        <v>0.24</v>
      </c>
      <c r="AJ13" s="92"/>
      <c r="AK13" s="1"/>
      <c r="AL13" s="1"/>
      <c r="AM13" s="1"/>
      <c r="AO13" s="2"/>
      <c r="AP13" s="1"/>
      <c r="AQ13" s="1"/>
      <c r="AR13" s="1"/>
      <c r="AT13" s="1">
        <v>3.3</v>
      </c>
      <c r="AU13" s="79">
        <f t="shared" ref="AU13:AU19" si="8">AU12+AW$4</f>
        <v>0.2</v>
      </c>
      <c r="AV13" s="101">
        <f t="shared" ref="AV13:AV39" si="9">AU13*$B$7</f>
        <v>10</v>
      </c>
      <c r="AW13" s="85">
        <f t="shared" si="4"/>
        <v>0.2</v>
      </c>
      <c r="AY13" s="92"/>
      <c r="AZ13" s="1"/>
      <c r="BA13" s="1"/>
      <c r="BB13" s="1"/>
      <c r="BD13" s="2"/>
      <c r="BE13" s="1"/>
      <c r="BF13" s="1"/>
      <c r="BG13" s="1"/>
    </row>
    <row r="14" spans="1:59" x14ac:dyDescent="0.25">
      <c r="A14" s="90">
        <v>3.4</v>
      </c>
      <c r="B14" s="79">
        <f t="shared" si="5"/>
        <v>0.22999999999999998</v>
      </c>
      <c r="C14" s="101">
        <v>12</v>
      </c>
      <c r="D14" s="85">
        <f t="shared" si="0"/>
        <v>0.24</v>
      </c>
      <c r="G14" s="1"/>
      <c r="H14" s="1"/>
      <c r="I14" s="1"/>
      <c r="K14" s="2"/>
      <c r="L14" s="1"/>
      <c r="M14" s="1"/>
      <c r="N14" s="1"/>
      <c r="P14" s="90">
        <v>3.4</v>
      </c>
      <c r="Q14" s="79">
        <f t="shared" si="6"/>
        <v>0.1875</v>
      </c>
      <c r="R14" s="84">
        <v>8</v>
      </c>
      <c r="S14" s="85">
        <f t="shared" si="2"/>
        <v>0.2</v>
      </c>
      <c r="U14" s="92"/>
      <c r="V14" s="1"/>
      <c r="W14" s="1"/>
      <c r="X14" s="1"/>
      <c r="Z14" s="2"/>
      <c r="AA14" s="1"/>
      <c r="AB14" s="1"/>
      <c r="AC14" s="1"/>
      <c r="AE14" s="90">
        <v>3.4</v>
      </c>
      <c r="AF14" s="79">
        <f t="shared" si="7"/>
        <v>0.28999999999999998</v>
      </c>
      <c r="AG14" s="101">
        <v>15</v>
      </c>
      <c r="AH14" s="85">
        <f t="shared" si="3"/>
        <v>0.3</v>
      </c>
      <c r="AJ14" s="92"/>
      <c r="AK14" s="1"/>
      <c r="AL14" s="1"/>
      <c r="AM14" s="1"/>
      <c r="AO14" s="2"/>
      <c r="AP14" s="1"/>
      <c r="AQ14" s="1"/>
      <c r="AR14" s="1"/>
      <c r="AT14" s="90">
        <v>3.4</v>
      </c>
      <c r="AU14" s="79">
        <f t="shared" si="8"/>
        <v>0.25</v>
      </c>
      <c r="AV14" s="101">
        <v>13</v>
      </c>
      <c r="AW14" s="85">
        <f t="shared" si="4"/>
        <v>0.26</v>
      </c>
      <c r="AY14" s="92"/>
      <c r="AZ14" s="1"/>
      <c r="BA14" s="1"/>
      <c r="BB14" s="1"/>
      <c r="BD14" s="2"/>
      <c r="BE14" s="1"/>
      <c r="BF14" s="1"/>
      <c r="BG14" s="1"/>
    </row>
    <row r="15" spans="1:59" x14ac:dyDescent="0.25">
      <c r="A15" s="1">
        <v>3.5</v>
      </c>
      <c r="B15" s="79">
        <f t="shared" si="5"/>
        <v>0.27599999999999997</v>
      </c>
      <c r="C15" s="101">
        <v>14</v>
      </c>
      <c r="D15" s="85">
        <f t="shared" si="0"/>
        <v>0.28000000000000003</v>
      </c>
      <c r="G15" s="1"/>
      <c r="H15" s="1"/>
      <c r="I15" s="1"/>
      <c r="K15" s="2"/>
      <c r="L15" s="1"/>
      <c r="M15" s="1"/>
      <c r="N15" s="1"/>
      <c r="P15" s="1">
        <v>3.5</v>
      </c>
      <c r="Q15" s="79">
        <f t="shared" si="6"/>
        <v>0.22500000000000001</v>
      </c>
      <c r="R15" s="84">
        <f t="shared" si="1"/>
        <v>9</v>
      </c>
      <c r="S15" s="85">
        <f t="shared" si="2"/>
        <v>0.22500000000000001</v>
      </c>
      <c r="U15" s="92"/>
      <c r="V15" s="1"/>
      <c r="W15" s="1"/>
      <c r="X15" s="1"/>
      <c r="Z15" s="2"/>
      <c r="AA15" s="1"/>
      <c r="AB15" s="1"/>
      <c r="AC15" s="1"/>
      <c r="AE15" s="1">
        <v>3.5</v>
      </c>
      <c r="AF15" s="79">
        <f t="shared" si="7"/>
        <v>0.34799999999999998</v>
      </c>
      <c r="AG15" s="101">
        <v>17</v>
      </c>
      <c r="AH15" s="85">
        <f t="shared" si="3"/>
        <v>0.34</v>
      </c>
      <c r="AJ15" s="92"/>
      <c r="AK15" s="1"/>
      <c r="AL15" s="1"/>
      <c r="AM15" s="1"/>
      <c r="AO15" s="2"/>
      <c r="AP15" s="1"/>
      <c r="AQ15" s="1"/>
      <c r="AR15" s="1"/>
      <c r="AT15" s="1">
        <v>3.5</v>
      </c>
      <c r="AU15" s="79">
        <f t="shared" si="8"/>
        <v>0.3</v>
      </c>
      <c r="AV15" s="101">
        <f t="shared" si="9"/>
        <v>15</v>
      </c>
      <c r="AW15" s="85">
        <f t="shared" si="4"/>
        <v>0.3</v>
      </c>
      <c r="AY15" s="92"/>
      <c r="AZ15" s="1"/>
      <c r="BA15" s="1"/>
      <c r="BB15" s="1"/>
      <c r="BD15" s="2"/>
      <c r="BE15" s="1"/>
      <c r="BF15" s="1"/>
      <c r="BG15" s="1"/>
    </row>
    <row r="16" spans="1:59" x14ac:dyDescent="0.25">
      <c r="A16" s="90">
        <v>3.6</v>
      </c>
      <c r="B16" s="79">
        <f t="shared" si="5"/>
        <v>0.32199999999999995</v>
      </c>
      <c r="C16" s="101">
        <v>16</v>
      </c>
      <c r="D16" s="85">
        <f t="shared" si="0"/>
        <v>0.32</v>
      </c>
      <c r="G16" s="1"/>
      <c r="H16" s="1"/>
      <c r="I16" s="1"/>
      <c r="K16" s="2"/>
      <c r="L16" s="1"/>
      <c r="M16" s="1"/>
      <c r="N16" s="1"/>
      <c r="P16" s="90">
        <v>3.6</v>
      </c>
      <c r="Q16" s="79">
        <f t="shared" si="6"/>
        <v>0.26250000000000001</v>
      </c>
      <c r="R16" s="84">
        <v>11</v>
      </c>
      <c r="S16" s="85">
        <f t="shared" si="2"/>
        <v>0.27500000000000002</v>
      </c>
      <c r="U16" s="92"/>
      <c r="V16" s="1"/>
      <c r="W16" s="1"/>
      <c r="X16" s="1"/>
      <c r="Z16" s="2"/>
      <c r="AA16" s="1"/>
      <c r="AB16" s="1"/>
      <c r="AC16" s="1"/>
      <c r="AE16" s="90">
        <v>3.6</v>
      </c>
      <c r="AF16" s="79">
        <f t="shared" si="7"/>
        <v>0.40599999999999997</v>
      </c>
      <c r="AG16" s="101">
        <v>10</v>
      </c>
      <c r="AH16" s="85">
        <f t="shared" si="3"/>
        <v>0.2</v>
      </c>
      <c r="AJ16" s="92"/>
      <c r="AK16" s="1"/>
      <c r="AL16" s="1"/>
      <c r="AM16" s="1"/>
      <c r="AO16" s="2"/>
      <c r="AP16" s="1"/>
      <c r="AQ16" s="1"/>
      <c r="AR16" s="1"/>
      <c r="AT16" s="90">
        <v>3.6</v>
      </c>
      <c r="AU16" s="79">
        <f t="shared" si="8"/>
        <v>0.35</v>
      </c>
      <c r="AV16" s="101">
        <v>18</v>
      </c>
      <c r="AW16" s="85">
        <f t="shared" si="4"/>
        <v>0.36</v>
      </c>
      <c r="AY16" s="92"/>
      <c r="AZ16" s="1"/>
      <c r="BA16" s="1"/>
      <c r="BB16" s="1"/>
      <c r="BD16" s="2"/>
      <c r="BE16" s="1"/>
      <c r="BF16" s="1"/>
      <c r="BG16" s="1"/>
    </row>
    <row r="17" spans="1:59" x14ac:dyDescent="0.25">
      <c r="A17" s="1">
        <v>3.7</v>
      </c>
      <c r="B17" s="79">
        <f t="shared" si="5"/>
        <v>0.36799999999999994</v>
      </c>
      <c r="C17" s="101">
        <v>18</v>
      </c>
      <c r="D17" s="85">
        <f t="shared" si="0"/>
        <v>0.36</v>
      </c>
      <c r="G17" s="1"/>
      <c r="H17" s="1"/>
      <c r="I17" s="1"/>
      <c r="K17" s="2"/>
      <c r="L17" s="1"/>
      <c r="M17" s="1"/>
      <c r="N17" s="1"/>
      <c r="P17" s="1">
        <v>3.7</v>
      </c>
      <c r="Q17" s="79">
        <f t="shared" si="6"/>
        <v>0.3</v>
      </c>
      <c r="R17" s="84">
        <f t="shared" si="1"/>
        <v>12</v>
      </c>
      <c r="S17" s="85">
        <f t="shared" si="2"/>
        <v>0.3</v>
      </c>
      <c r="U17" s="92"/>
      <c r="V17" s="1"/>
      <c r="W17" s="1"/>
      <c r="X17" s="1"/>
      <c r="Z17" s="2"/>
      <c r="AA17" s="1"/>
      <c r="AB17" s="1"/>
      <c r="AC17" s="1"/>
      <c r="AE17" s="1">
        <v>3.7</v>
      </c>
      <c r="AF17" s="79">
        <f t="shared" si="7"/>
        <v>0.46399999999999997</v>
      </c>
      <c r="AG17" s="101">
        <v>23</v>
      </c>
      <c r="AH17" s="85">
        <f t="shared" si="3"/>
        <v>0.46</v>
      </c>
      <c r="AJ17" s="92"/>
      <c r="AK17" s="1"/>
      <c r="AL17" s="1"/>
      <c r="AM17" s="1"/>
      <c r="AO17" s="2"/>
      <c r="AP17" s="1"/>
      <c r="AQ17" s="1"/>
      <c r="AR17" s="1"/>
      <c r="AT17" s="1">
        <v>3.7</v>
      </c>
      <c r="AU17" s="79">
        <f t="shared" si="8"/>
        <v>0.39999999999999997</v>
      </c>
      <c r="AV17" s="101">
        <f t="shared" si="9"/>
        <v>20</v>
      </c>
      <c r="AW17" s="85">
        <f t="shared" si="4"/>
        <v>0.4</v>
      </c>
      <c r="AY17" s="92"/>
      <c r="AZ17" s="1"/>
      <c r="BA17" s="1"/>
      <c r="BB17" s="1"/>
      <c r="BD17" s="2"/>
      <c r="BE17" s="1"/>
      <c r="BF17" s="1"/>
      <c r="BG17" s="1"/>
    </row>
    <row r="18" spans="1:59" x14ac:dyDescent="0.25">
      <c r="A18" s="90">
        <v>3.8</v>
      </c>
      <c r="B18" s="79">
        <f t="shared" si="5"/>
        <v>0.41399999999999992</v>
      </c>
      <c r="C18" s="101">
        <v>21</v>
      </c>
      <c r="D18" s="85">
        <f t="shared" si="0"/>
        <v>0.42</v>
      </c>
      <c r="G18" s="1"/>
      <c r="H18" s="1"/>
      <c r="I18" s="1"/>
      <c r="K18" s="2"/>
      <c r="L18" s="1"/>
      <c r="M18" s="1"/>
      <c r="N18" s="1"/>
      <c r="P18" s="90">
        <v>3.8</v>
      </c>
      <c r="Q18" s="79">
        <f t="shared" si="6"/>
        <v>0.33749999999999997</v>
      </c>
      <c r="R18" s="84">
        <v>14</v>
      </c>
      <c r="S18" s="85">
        <f t="shared" si="2"/>
        <v>0.35</v>
      </c>
      <c r="U18" s="92"/>
      <c r="V18" s="1"/>
      <c r="W18" s="1"/>
      <c r="X18" s="1"/>
      <c r="Z18" s="2"/>
      <c r="AA18" s="1"/>
      <c r="AB18" s="1"/>
      <c r="AC18" s="1"/>
      <c r="AE18" s="90">
        <v>3.8</v>
      </c>
      <c r="AF18" s="79">
        <f t="shared" si="7"/>
        <v>0.52200000000000002</v>
      </c>
      <c r="AG18" s="101">
        <v>26</v>
      </c>
      <c r="AH18" s="85">
        <f t="shared" si="3"/>
        <v>0.52</v>
      </c>
      <c r="AJ18" s="92"/>
      <c r="AK18" s="1"/>
      <c r="AL18" s="1"/>
      <c r="AM18" s="1"/>
      <c r="AO18" s="2"/>
      <c r="AP18" s="1"/>
      <c r="AQ18" s="1"/>
      <c r="AR18" s="1"/>
      <c r="AT18" s="90">
        <v>3.8</v>
      </c>
      <c r="AU18" s="79">
        <f t="shared" si="8"/>
        <v>0.44999999999999996</v>
      </c>
      <c r="AV18" s="101">
        <v>23</v>
      </c>
      <c r="AW18" s="85">
        <f t="shared" si="4"/>
        <v>0.46</v>
      </c>
      <c r="AY18" s="92"/>
      <c r="AZ18" s="1"/>
      <c r="BA18" s="1"/>
      <c r="BB18" s="1"/>
      <c r="BD18" s="2"/>
      <c r="BE18" s="1"/>
      <c r="BF18" s="1"/>
      <c r="BG18" s="1"/>
    </row>
    <row r="19" spans="1:59" x14ac:dyDescent="0.25">
      <c r="A19" s="1">
        <v>3.9</v>
      </c>
      <c r="B19" s="79">
        <f t="shared" si="5"/>
        <v>0.45999999999999991</v>
      </c>
      <c r="C19" s="101">
        <v>23</v>
      </c>
      <c r="D19" s="85">
        <f t="shared" si="0"/>
        <v>0.46</v>
      </c>
      <c r="G19" s="1"/>
      <c r="H19" s="1"/>
      <c r="I19" s="1"/>
      <c r="K19" s="2"/>
      <c r="L19" s="1"/>
      <c r="M19" s="1"/>
      <c r="N19" s="1"/>
      <c r="P19" s="1">
        <v>3.9</v>
      </c>
      <c r="Q19" s="79">
        <f t="shared" si="6"/>
        <v>0.37499999999999994</v>
      </c>
      <c r="R19" s="84">
        <f t="shared" si="1"/>
        <v>14.999999999999998</v>
      </c>
      <c r="S19" s="85">
        <f t="shared" si="2"/>
        <v>0.37499999999999994</v>
      </c>
      <c r="U19" s="92"/>
      <c r="V19" s="1"/>
      <c r="W19" s="1"/>
      <c r="X19" s="1"/>
      <c r="Z19" s="2"/>
      <c r="AA19" s="1"/>
      <c r="AB19" s="1"/>
      <c r="AC19" s="1"/>
      <c r="AE19" s="1">
        <v>3.9</v>
      </c>
      <c r="AF19" s="79">
        <f t="shared" si="7"/>
        <v>0.58000000000000007</v>
      </c>
      <c r="AG19" s="101">
        <f t="shared" ref="AG19:AG39" si="10">AF19*50</f>
        <v>29.000000000000004</v>
      </c>
      <c r="AH19" s="85">
        <f t="shared" si="3"/>
        <v>0.58000000000000007</v>
      </c>
      <c r="AJ19" s="92"/>
      <c r="AK19" s="1"/>
      <c r="AL19" s="1"/>
      <c r="AM19" s="1"/>
      <c r="AO19" s="2"/>
      <c r="AP19" s="1"/>
      <c r="AQ19" s="1"/>
      <c r="AR19" s="1"/>
      <c r="AT19" s="1">
        <v>3.9</v>
      </c>
      <c r="AU19" s="79">
        <f t="shared" si="8"/>
        <v>0.49999999999999994</v>
      </c>
      <c r="AV19" s="101">
        <f t="shared" si="9"/>
        <v>24.999999999999996</v>
      </c>
      <c r="AW19" s="85">
        <f t="shared" si="4"/>
        <v>0.49999999999999994</v>
      </c>
      <c r="AY19" s="92"/>
      <c r="AZ19" s="1"/>
      <c r="BA19" s="1"/>
      <c r="BB19" s="1"/>
      <c r="BD19" s="2"/>
      <c r="BE19" s="1"/>
      <c r="BF19" s="1"/>
      <c r="BG19" s="1"/>
    </row>
    <row r="20" spans="1:59" x14ac:dyDescent="0.25">
      <c r="A20" s="90">
        <v>4</v>
      </c>
      <c r="B20" s="79">
        <f>B19+$D$5</f>
        <v>0.48799999999999993</v>
      </c>
      <c r="C20" s="101">
        <v>24</v>
      </c>
      <c r="D20" s="85">
        <f t="shared" si="0"/>
        <v>0.48</v>
      </c>
      <c r="F20" s="93">
        <v>4</v>
      </c>
      <c r="G20" s="87">
        <f>$I$4</f>
        <v>3.2000000000000001E-2</v>
      </c>
      <c r="H20" s="101">
        <v>2</v>
      </c>
      <c r="I20" s="95">
        <f>H20/50</f>
        <v>0.04</v>
      </c>
      <c r="K20" s="2"/>
      <c r="L20" s="1"/>
      <c r="M20" s="1"/>
      <c r="N20" s="1"/>
      <c r="P20" s="90">
        <v>4</v>
      </c>
      <c r="Q20" s="79">
        <f>Q19+S$5</f>
        <v>0.41749999999999993</v>
      </c>
      <c r="R20" s="84">
        <v>17</v>
      </c>
      <c r="S20" s="85">
        <f t="shared" si="2"/>
        <v>0.42499999999999999</v>
      </c>
      <c r="U20" s="93">
        <v>4</v>
      </c>
      <c r="V20" s="87">
        <f>$X$4</f>
        <v>3.2692307692307694E-2</v>
      </c>
      <c r="W20" s="1">
        <v>2</v>
      </c>
      <c r="X20" s="95">
        <f>W20/52</f>
        <v>3.8461538461538464E-2</v>
      </c>
      <c r="Z20" s="2"/>
      <c r="AA20" s="1"/>
      <c r="AB20" s="1"/>
      <c r="AC20" s="1"/>
      <c r="AE20" s="90">
        <v>4</v>
      </c>
      <c r="AF20" s="79">
        <f>AF19+AH$5</f>
        <v>0.60200000000000009</v>
      </c>
      <c r="AG20" s="101">
        <v>30</v>
      </c>
      <c r="AH20" s="85">
        <f t="shared" si="3"/>
        <v>0.6</v>
      </c>
      <c r="AJ20" s="93">
        <v>4</v>
      </c>
      <c r="AK20" s="87">
        <f>$X$4</f>
        <v>3.2692307692307694E-2</v>
      </c>
      <c r="AL20" s="101">
        <v>2</v>
      </c>
      <c r="AM20" s="95">
        <f>AL20/50</f>
        <v>0.04</v>
      </c>
      <c r="AO20" s="2"/>
      <c r="AP20" s="1"/>
      <c r="AQ20" s="1"/>
      <c r="AR20" s="1"/>
      <c r="AT20" s="90">
        <v>4</v>
      </c>
      <c r="AU20" s="79">
        <f>AU19+AW$5</f>
        <v>0.52599999999999991</v>
      </c>
      <c r="AV20" s="101">
        <v>26</v>
      </c>
      <c r="AW20" s="85">
        <f t="shared" si="4"/>
        <v>0.52</v>
      </c>
      <c r="AY20" s="93">
        <v>4</v>
      </c>
      <c r="AZ20" s="87">
        <f>$X$4</f>
        <v>3.2692307692307694E-2</v>
      </c>
      <c r="BA20" s="1">
        <v>2</v>
      </c>
      <c r="BB20" s="95">
        <f>BA20/50</f>
        <v>0.04</v>
      </c>
      <c r="BD20" s="2"/>
      <c r="BE20" s="1"/>
      <c r="BF20" s="1"/>
      <c r="BG20" s="1"/>
    </row>
    <row r="21" spans="1:59" x14ac:dyDescent="0.25">
      <c r="A21" s="1">
        <v>4.0999999999999996</v>
      </c>
      <c r="B21" s="79">
        <f t="shared" ref="B21:B29" si="11">B20+$D$5</f>
        <v>0.5159999999999999</v>
      </c>
      <c r="C21" s="101">
        <v>26</v>
      </c>
      <c r="D21" s="85">
        <f t="shared" si="0"/>
        <v>0.52</v>
      </c>
      <c r="F21" s="92">
        <v>4.0999999999999996</v>
      </c>
      <c r="G21" s="87">
        <f>G20+$I$4</f>
        <v>6.4000000000000001E-2</v>
      </c>
      <c r="H21" s="101">
        <v>3</v>
      </c>
      <c r="I21" s="95">
        <f t="shared" ref="I21:I49" si="12">H21/50</f>
        <v>0.06</v>
      </c>
      <c r="K21" s="2"/>
      <c r="L21" s="1"/>
      <c r="M21" s="1"/>
      <c r="N21" s="1"/>
      <c r="P21" s="1">
        <v>4.0999999999999996</v>
      </c>
      <c r="Q21" s="79">
        <f t="shared" ref="Q21:Q29" si="13">Q20+S$5</f>
        <v>0.45999999999999991</v>
      </c>
      <c r="R21" s="84">
        <v>18</v>
      </c>
      <c r="S21" s="85">
        <f t="shared" si="2"/>
        <v>0.45</v>
      </c>
      <c r="U21" s="92">
        <v>4.0999999999999996</v>
      </c>
      <c r="V21" s="87">
        <f>V20+X$4</f>
        <v>6.5384615384615388E-2</v>
      </c>
      <c r="W21" s="1">
        <v>3</v>
      </c>
      <c r="X21" s="95">
        <f t="shared" ref="X21:X49" si="14">W21/52</f>
        <v>5.7692307692307696E-2</v>
      </c>
      <c r="Z21" s="2"/>
      <c r="AA21" s="1"/>
      <c r="AB21" s="1"/>
      <c r="AC21" s="1"/>
      <c r="AE21" s="1">
        <v>4.0999999999999996</v>
      </c>
      <c r="AF21" s="79">
        <f t="shared" ref="AF21:AF29" si="15">AF20+AH$5</f>
        <v>0.62400000000000011</v>
      </c>
      <c r="AG21" s="101">
        <v>31</v>
      </c>
      <c r="AH21" s="85">
        <f t="shared" si="3"/>
        <v>0.62</v>
      </c>
      <c r="AJ21" s="92">
        <v>4.0999999999999996</v>
      </c>
      <c r="AK21" s="87">
        <f>AK20+AM$4</f>
        <v>6.2692307692307686E-2</v>
      </c>
      <c r="AL21" s="101">
        <v>3</v>
      </c>
      <c r="AM21" s="95">
        <f t="shared" ref="AM21:AM49" si="16">AL21/50</f>
        <v>0.06</v>
      </c>
      <c r="AO21" s="2"/>
      <c r="AP21" s="1"/>
      <c r="AQ21" s="1"/>
      <c r="AR21" s="1"/>
      <c r="AT21" s="1">
        <v>4.0999999999999996</v>
      </c>
      <c r="AU21" s="79">
        <f t="shared" ref="AU21:AU29" si="17">AU20+AW$5</f>
        <v>0.55199999999999994</v>
      </c>
      <c r="AV21" s="101">
        <v>28</v>
      </c>
      <c r="AW21" s="85">
        <f t="shared" si="4"/>
        <v>0.56000000000000005</v>
      </c>
      <c r="AY21" s="92">
        <v>4.0999999999999996</v>
      </c>
      <c r="AZ21" s="87">
        <f>AZ20+BB$4</f>
        <v>6.2692307692307686E-2</v>
      </c>
      <c r="BA21" s="1">
        <v>3</v>
      </c>
      <c r="BB21" s="95">
        <f t="shared" ref="BB21:BB49" si="18">BA21/50</f>
        <v>0.06</v>
      </c>
      <c r="BD21" s="2"/>
      <c r="BE21" s="1"/>
      <c r="BF21" s="1"/>
      <c r="BG21" s="1"/>
    </row>
    <row r="22" spans="1:59" x14ac:dyDescent="0.25">
      <c r="A22" s="90">
        <v>4.2</v>
      </c>
      <c r="B22" s="79">
        <f t="shared" si="11"/>
        <v>0.54399999999999993</v>
      </c>
      <c r="C22" s="101">
        <v>27</v>
      </c>
      <c r="D22" s="85">
        <f t="shared" si="0"/>
        <v>0.54</v>
      </c>
      <c r="F22" s="93">
        <v>4.2</v>
      </c>
      <c r="G22" s="87">
        <f t="shared" ref="G22:G29" si="19">G21+$I$4</f>
        <v>9.6000000000000002E-2</v>
      </c>
      <c r="H22" s="101">
        <v>5</v>
      </c>
      <c r="I22" s="95">
        <f t="shared" si="12"/>
        <v>0.1</v>
      </c>
      <c r="K22" s="2"/>
      <c r="L22" s="1"/>
      <c r="M22" s="1"/>
      <c r="N22" s="1"/>
      <c r="P22" s="90">
        <v>4.2</v>
      </c>
      <c r="Q22" s="79">
        <f t="shared" si="13"/>
        <v>0.50249999999999995</v>
      </c>
      <c r="R22" s="84">
        <v>20</v>
      </c>
      <c r="S22" s="85">
        <f t="shared" si="2"/>
        <v>0.5</v>
      </c>
      <c r="U22" s="93">
        <v>4.2</v>
      </c>
      <c r="V22" s="87">
        <f t="shared" ref="V22:V28" si="20">V21+X$4</f>
        <v>9.8076923076923089E-2</v>
      </c>
      <c r="W22" s="1">
        <v>5</v>
      </c>
      <c r="X22" s="95">
        <f t="shared" si="14"/>
        <v>9.6153846153846159E-2</v>
      </c>
      <c r="Z22" s="2"/>
      <c r="AA22" s="1"/>
      <c r="AB22" s="1"/>
      <c r="AC22" s="1"/>
      <c r="AE22" s="90">
        <v>4.2</v>
      </c>
      <c r="AF22" s="79">
        <f t="shared" si="15"/>
        <v>0.64600000000000013</v>
      </c>
      <c r="AG22" s="101">
        <v>32</v>
      </c>
      <c r="AH22" s="85">
        <f t="shared" si="3"/>
        <v>0.64</v>
      </c>
      <c r="AJ22" s="93">
        <v>4.2</v>
      </c>
      <c r="AK22" s="87">
        <f t="shared" ref="AK22:AK28" si="21">AK21+AM$4</f>
        <v>9.2692307692307685E-2</v>
      </c>
      <c r="AL22" s="101">
        <v>5</v>
      </c>
      <c r="AM22" s="95">
        <f t="shared" si="16"/>
        <v>0.1</v>
      </c>
      <c r="AO22" s="2"/>
      <c r="AP22" s="1"/>
      <c r="AQ22" s="1"/>
      <c r="AR22" s="1"/>
      <c r="AT22" s="90">
        <v>4.2</v>
      </c>
      <c r="AU22" s="79">
        <f t="shared" si="17"/>
        <v>0.57799999999999996</v>
      </c>
      <c r="AV22" s="101">
        <v>29</v>
      </c>
      <c r="AW22" s="85">
        <f t="shared" si="4"/>
        <v>0.57999999999999996</v>
      </c>
      <c r="AY22" s="93">
        <v>4.2</v>
      </c>
      <c r="AZ22" s="87">
        <f t="shared" ref="AZ22:AZ28" si="22">AZ21+BB$4</f>
        <v>9.2692307692307685E-2</v>
      </c>
      <c r="BA22" s="1">
        <v>5</v>
      </c>
      <c r="BB22" s="95">
        <f t="shared" si="18"/>
        <v>0.1</v>
      </c>
      <c r="BD22" s="2"/>
      <c r="BE22" s="1"/>
      <c r="BF22" s="1"/>
      <c r="BG22" s="1"/>
    </row>
    <row r="23" spans="1:59" x14ac:dyDescent="0.25">
      <c r="A23" s="1">
        <v>4.3</v>
      </c>
      <c r="B23" s="79">
        <f t="shared" si="11"/>
        <v>0.57199999999999995</v>
      </c>
      <c r="C23" s="101">
        <v>29</v>
      </c>
      <c r="D23" s="85">
        <f t="shared" si="0"/>
        <v>0.57999999999999996</v>
      </c>
      <c r="F23" s="92">
        <v>4.3</v>
      </c>
      <c r="G23" s="87">
        <f t="shared" si="19"/>
        <v>0.128</v>
      </c>
      <c r="H23" s="101">
        <v>6</v>
      </c>
      <c r="I23" s="95">
        <f t="shared" si="12"/>
        <v>0.12</v>
      </c>
      <c r="K23" s="2"/>
      <c r="L23" s="1"/>
      <c r="M23" s="1"/>
      <c r="N23" s="1"/>
      <c r="P23" s="1">
        <v>4.3</v>
      </c>
      <c r="Q23" s="79">
        <f t="shared" si="13"/>
        <v>0.54499999999999993</v>
      </c>
      <c r="R23" s="84">
        <v>22</v>
      </c>
      <c r="S23" s="85">
        <f t="shared" si="2"/>
        <v>0.55000000000000004</v>
      </c>
      <c r="U23" s="92">
        <v>4.3</v>
      </c>
      <c r="V23" s="87">
        <f t="shared" si="20"/>
        <v>0.13076923076923078</v>
      </c>
      <c r="W23" s="1">
        <v>7</v>
      </c>
      <c r="X23" s="95">
        <f t="shared" si="14"/>
        <v>0.13461538461538461</v>
      </c>
      <c r="Z23" s="2"/>
      <c r="AA23" s="1"/>
      <c r="AB23" s="1"/>
      <c r="AC23" s="1"/>
      <c r="AE23" s="1">
        <v>4.3</v>
      </c>
      <c r="AF23" s="79">
        <f t="shared" si="15"/>
        <v>0.66800000000000015</v>
      </c>
      <c r="AG23" s="101">
        <v>33</v>
      </c>
      <c r="AH23" s="85">
        <f t="shared" si="3"/>
        <v>0.66</v>
      </c>
      <c r="AJ23" s="92">
        <v>4.3</v>
      </c>
      <c r="AK23" s="87">
        <f t="shared" si="21"/>
        <v>0.12269230769230768</v>
      </c>
      <c r="AL23" s="101">
        <v>6</v>
      </c>
      <c r="AM23" s="95">
        <f t="shared" si="16"/>
        <v>0.12</v>
      </c>
      <c r="AO23" s="2"/>
      <c r="AP23" s="1"/>
      <c r="AQ23" s="1"/>
      <c r="AR23" s="1"/>
      <c r="AT23" s="1">
        <v>4.3</v>
      </c>
      <c r="AU23" s="79">
        <f t="shared" si="17"/>
        <v>0.60399999999999998</v>
      </c>
      <c r="AV23" s="101">
        <v>30</v>
      </c>
      <c r="AW23" s="85">
        <f t="shared" si="4"/>
        <v>0.6</v>
      </c>
      <c r="AY23" s="92">
        <v>4.3</v>
      </c>
      <c r="AZ23" s="87">
        <f t="shared" si="22"/>
        <v>0.12269230769230768</v>
      </c>
      <c r="BA23" s="1">
        <v>6</v>
      </c>
      <c r="BB23" s="95">
        <f t="shared" si="18"/>
        <v>0.12</v>
      </c>
      <c r="BD23" s="2"/>
      <c r="BE23" s="1"/>
      <c r="BF23" s="1"/>
      <c r="BG23" s="1"/>
    </row>
    <row r="24" spans="1:59" x14ac:dyDescent="0.25">
      <c r="A24" s="90">
        <v>4.4000000000000004</v>
      </c>
      <c r="B24" s="79">
        <f t="shared" si="11"/>
        <v>0.6</v>
      </c>
      <c r="C24" s="101">
        <f t="shared" ref="C24:C39" si="23">B24*$B$7</f>
        <v>30</v>
      </c>
      <c r="D24" s="85">
        <f t="shared" si="0"/>
        <v>0.6</v>
      </c>
      <c r="F24" s="93">
        <v>4.4000000000000004</v>
      </c>
      <c r="G24" s="87">
        <f t="shared" si="19"/>
        <v>0.16</v>
      </c>
      <c r="H24" s="101">
        <f t="shared" ref="H24:H49" si="24">G24*$G$7</f>
        <v>8</v>
      </c>
      <c r="I24" s="95">
        <f t="shared" si="12"/>
        <v>0.16</v>
      </c>
      <c r="K24" s="2"/>
      <c r="L24" s="1"/>
      <c r="M24" s="1"/>
      <c r="N24" s="1"/>
      <c r="P24" s="90">
        <v>4.4000000000000004</v>
      </c>
      <c r="Q24" s="79">
        <f t="shared" si="13"/>
        <v>0.58749999999999991</v>
      </c>
      <c r="R24" s="84">
        <v>24</v>
      </c>
      <c r="S24" s="85">
        <f t="shared" si="2"/>
        <v>0.6</v>
      </c>
      <c r="U24" s="93">
        <v>4.4000000000000004</v>
      </c>
      <c r="V24" s="87">
        <f t="shared" si="20"/>
        <v>0.16346153846153846</v>
      </c>
      <c r="W24" s="1">
        <v>9</v>
      </c>
      <c r="X24" s="95">
        <f t="shared" si="14"/>
        <v>0.17307692307692307</v>
      </c>
      <c r="Z24" s="2"/>
      <c r="AA24" s="1"/>
      <c r="AB24" s="1"/>
      <c r="AC24" s="1"/>
      <c r="AE24" s="90">
        <v>4.4000000000000004</v>
      </c>
      <c r="AF24" s="79">
        <f t="shared" si="15"/>
        <v>0.69000000000000017</v>
      </c>
      <c r="AG24" s="101">
        <v>35</v>
      </c>
      <c r="AH24" s="85">
        <f t="shared" si="3"/>
        <v>0.7</v>
      </c>
      <c r="AJ24" s="93">
        <v>4.4000000000000004</v>
      </c>
      <c r="AK24" s="87">
        <f t="shared" si="21"/>
        <v>0.15269230769230768</v>
      </c>
      <c r="AL24" s="101">
        <v>8</v>
      </c>
      <c r="AM24" s="95">
        <f t="shared" si="16"/>
        <v>0.16</v>
      </c>
      <c r="AO24" s="2"/>
      <c r="AP24" s="1"/>
      <c r="AQ24" s="1"/>
      <c r="AR24" s="1"/>
      <c r="AT24" s="90">
        <v>4.4000000000000004</v>
      </c>
      <c r="AU24" s="79">
        <f t="shared" si="17"/>
        <v>0.63</v>
      </c>
      <c r="AV24" s="101">
        <v>32</v>
      </c>
      <c r="AW24" s="85">
        <f t="shared" si="4"/>
        <v>0.64</v>
      </c>
      <c r="AY24" s="93">
        <v>4.4000000000000004</v>
      </c>
      <c r="AZ24" s="87">
        <f t="shared" si="22"/>
        <v>0.15269230769230768</v>
      </c>
      <c r="BA24" s="1">
        <v>8</v>
      </c>
      <c r="BB24" s="95">
        <f t="shared" si="18"/>
        <v>0.16</v>
      </c>
      <c r="BD24" s="2"/>
      <c r="BE24" s="1"/>
      <c r="BF24" s="1"/>
      <c r="BG24" s="1"/>
    </row>
    <row r="25" spans="1:59" x14ac:dyDescent="0.25">
      <c r="A25" s="1">
        <v>4.5</v>
      </c>
      <c r="B25" s="79">
        <f t="shared" si="11"/>
        <v>0.628</v>
      </c>
      <c r="C25" s="101">
        <v>31</v>
      </c>
      <c r="D25" s="85">
        <f t="shared" si="0"/>
        <v>0.62</v>
      </c>
      <c r="F25" s="92">
        <v>4.5</v>
      </c>
      <c r="G25" s="87">
        <f t="shared" si="19"/>
        <v>0.192</v>
      </c>
      <c r="H25" s="101">
        <v>10</v>
      </c>
      <c r="I25" s="95">
        <f t="shared" si="12"/>
        <v>0.2</v>
      </c>
      <c r="K25" s="2"/>
      <c r="L25" s="1"/>
      <c r="M25" s="1"/>
      <c r="N25" s="1"/>
      <c r="P25" s="1">
        <v>4.5</v>
      </c>
      <c r="Q25" s="79">
        <f t="shared" si="13"/>
        <v>0.62999999999999989</v>
      </c>
      <c r="R25" s="84">
        <v>26</v>
      </c>
      <c r="S25" s="85">
        <f t="shared" si="2"/>
        <v>0.65</v>
      </c>
      <c r="U25" s="92">
        <v>4.5</v>
      </c>
      <c r="V25" s="87">
        <f t="shared" si="20"/>
        <v>0.19615384615384615</v>
      </c>
      <c r="W25" s="1">
        <v>10</v>
      </c>
      <c r="X25" s="95">
        <f t="shared" si="14"/>
        <v>0.19230769230769232</v>
      </c>
      <c r="Z25" s="2"/>
      <c r="AA25" s="1"/>
      <c r="AB25" s="1"/>
      <c r="AC25" s="1"/>
      <c r="AE25" s="1">
        <v>4.5</v>
      </c>
      <c r="AF25" s="79">
        <f t="shared" si="15"/>
        <v>0.71200000000000019</v>
      </c>
      <c r="AG25" s="101">
        <v>36</v>
      </c>
      <c r="AH25" s="85">
        <f t="shared" si="3"/>
        <v>0.72</v>
      </c>
      <c r="AJ25" s="92">
        <v>4.5</v>
      </c>
      <c r="AK25" s="87">
        <f t="shared" si="21"/>
        <v>0.18269230769230768</v>
      </c>
      <c r="AL25" s="101">
        <v>9</v>
      </c>
      <c r="AM25" s="95">
        <f t="shared" si="16"/>
        <v>0.18</v>
      </c>
      <c r="AO25" s="2"/>
      <c r="AP25" s="1"/>
      <c r="AQ25" s="1"/>
      <c r="AR25" s="1"/>
      <c r="AT25" s="1">
        <v>4.5</v>
      </c>
      <c r="AU25" s="79">
        <f t="shared" si="17"/>
        <v>0.65600000000000003</v>
      </c>
      <c r="AV25" s="101">
        <v>33</v>
      </c>
      <c r="AW25" s="85">
        <f t="shared" si="4"/>
        <v>0.66</v>
      </c>
      <c r="AY25" s="92">
        <v>4.5</v>
      </c>
      <c r="AZ25" s="87">
        <f t="shared" si="22"/>
        <v>0.18269230769230768</v>
      </c>
      <c r="BA25" s="1">
        <v>9</v>
      </c>
      <c r="BB25" s="95">
        <f t="shared" si="18"/>
        <v>0.18</v>
      </c>
      <c r="BD25" s="2"/>
      <c r="BE25" s="1"/>
      <c r="BF25" s="1"/>
      <c r="BG25" s="1"/>
    </row>
    <row r="26" spans="1:59" x14ac:dyDescent="0.25">
      <c r="A26" s="90">
        <v>4.5999999999999996</v>
      </c>
      <c r="B26" s="79">
        <f t="shared" si="11"/>
        <v>0.65600000000000003</v>
      </c>
      <c r="C26" s="101">
        <v>33</v>
      </c>
      <c r="D26" s="85">
        <f t="shared" si="0"/>
        <v>0.66</v>
      </c>
      <c r="F26" s="93">
        <v>4.5999999999999996</v>
      </c>
      <c r="G26" s="87">
        <f t="shared" si="19"/>
        <v>0.224</v>
      </c>
      <c r="H26" s="101">
        <v>11</v>
      </c>
      <c r="I26" s="95">
        <f t="shared" si="12"/>
        <v>0.22</v>
      </c>
      <c r="K26" s="2"/>
      <c r="L26" s="1"/>
      <c r="M26" s="1"/>
      <c r="N26" s="1"/>
      <c r="P26" s="90">
        <v>4.5999999999999996</v>
      </c>
      <c r="Q26" s="79">
        <f t="shared" si="13"/>
        <v>0.67249999999999988</v>
      </c>
      <c r="R26" s="84">
        <v>27</v>
      </c>
      <c r="S26" s="85">
        <f t="shared" si="2"/>
        <v>0.67500000000000004</v>
      </c>
      <c r="U26" s="93">
        <v>4.5999999999999996</v>
      </c>
      <c r="V26" s="87">
        <f t="shared" si="20"/>
        <v>0.22884615384615384</v>
      </c>
      <c r="W26" s="1">
        <v>12</v>
      </c>
      <c r="X26" s="95">
        <f t="shared" si="14"/>
        <v>0.23076923076923078</v>
      </c>
      <c r="Z26" s="2"/>
      <c r="AA26" s="1"/>
      <c r="AB26" s="1"/>
      <c r="AC26" s="1"/>
      <c r="AE26" s="90">
        <v>4.5999999999999996</v>
      </c>
      <c r="AF26" s="79">
        <f t="shared" si="15"/>
        <v>0.73400000000000021</v>
      </c>
      <c r="AG26" s="101">
        <v>37</v>
      </c>
      <c r="AH26" s="85">
        <f t="shared" si="3"/>
        <v>0.74</v>
      </c>
      <c r="AJ26" s="93">
        <v>4.5999999999999996</v>
      </c>
      <c r="AK26" s="87">
        <f t="shared" si="21"/>
        <v>0.21269230769230768</v>
      </c>
      <c r="AL26" s="101">
        <v>11</v>
      </c>
      <c r="AM26" s="95">
        <f t="shared" si="16"/>
        <v>0.22</v>
      </c>
      <c r="AO26" s="2"/>
      <c r="AP26" s="1"/>
      <c r="AQ26" s="1"/>
      <c r="AR26" s="1"/>
      <c r="AT26" s="90">
        <v>4.5999999999999996</v>
      </c>
      <c r="AU26" s="79">
        <f t="shared" si="17"/>
        <v>0.68200000000000005</v>
      </c>
      <c r="AV26" s="101">
        <v>34</v>
      </c>
      <c r="AW26" s="85">
        <f t="shared" si="4"/>
        <v>0.68</v>
      </c>
      <c r="AY26" s="93">
        <v>4.5999999999999996</v>
      </c>
      <c r="AZ26" s="87">
        <f t="shared" si="22"/>
        <v>0.21269230769230768</v>
      </c>
      <c r="BA26" s="1">
        <v>11</v>
      </c>
      <c r="BB26" s="95">
        <f t="shared" si="18"/>
        <v>0.22</v>
      </c>
      <c r="BD26" s="2"/>
      <c r="BE26" s="1"/>
      <c r="BF26" s="1"/>
      <c r="BG26" s="1"/>
    </row>
    <row r="27" spans="1:59" x14ac:dyDescent="0.25">
      <c r="A27" s="1">
        <v>4.7</v>
      </c>
      <c r="B27" s="79">
        <f t="shared" si="11"/>
        <v>0.68400000000000005</v>
      </c>
      <c r="C27" s="101">
        <v>34</v>
      </c>
      <c r="D27" s="85">
        <f t="shared" si="0"/>
        <v>0.68</v>
      </c>
      <c r="F27" s="92">
        <v>4.7</v>
      </c>
      <c r="G27" s="87">
        <f t="shared" si="19"/>
        <v>0.25600000000000001</v>
      </c>
      <c r="H27" s="101">
        <v>13</v>
      </c>
      <c r="I27" s="95">
        <f t="shared" si="12"/>
        <v>0.26</v>
      </c>
      <c r="K27" s="2"/>
      <c r="L27" s="1"/>
      <c r="M27" s="1"/>
      <c r="N27" s="1"/>
      <c r="P27" s="1">
        <v>4.7</v>
      </c>
      <c r="Q27" s="79">
        <f t="shared" si="13"/>
        <v>0.71499999999999986</v>
      </c>
      <c r="R27" s="84">
        <v>28</v>
      </c>
      <c r="S27" s="85">
        <f t="shared" si="2"/>
        <v>0.7</v>
      </c>
      <c r="U27" s="92">
        <v>4.7</v>
      </c>
      <c r="V27" s="87">
        <f t="shared" si="20"/>
        <v>0.26153846153846155</v>
      </c>
      <c r="W27" s="1">
        <v>14</v>
      </c>
      <c r="X27" s="95">
        <f t="shared" si="14"/>
        <v>0.26923076923076922</v>
      </c>
      <c r="Z27" s="2"/>
      <c r="AA27" s="1"/>
      <c r="AB27" s="1"/>
      <c r="AC27" s="1"/>
      <c r="AE27" s="1">
        <v>4.7</v>
      </c>
      <c r="AF27" s="79">
        <f t="shared" si="15"/>
        <v>0.75600000000000023</v>
      </c>
      <c r="AG27" s="101">
        <v>38</v>
      </c>
      <c r="AH27" s="85">
        <f t="shared" si="3"/>
        <v>0.76</v>
      </c>
      <c r="AJ27" s="92">
        <v>4.7</v>
      </c>
      <c r="AK27" s="87">
        <f t="shared" si="21"/>
        <v>0.24269230769230768</v>
      </c>
      <c r="AL27" s="101">
        <v>12</v>
      </c>
      <c r="AM27" s="95">
        <f t="shared" si="16"/>
        <v>0.24</v>
      </c>
      <c r="AO27" s="2"/>
      <c r="AP27" s="1"/>
      <c r="AQ27" s="1"/>
      <c r="AR27" s="1"/>
      <c r="AT27" s="1">
        <v>4.7</v>
      </c>
      <c r="AU27" s="79">
        <f t="shared" si="17"/>
        <v>0.70800000000000007</v>
      </c>
      <c r="AV27" s="101">
        <v>36</v>
      </c>
      <c r="AW27" s="85">
        <f t="shared" si="4"/>
        <v>0.72</v>
      </c>
      <c r="AY27" s="92">
        <v>4.7</v>
      </c>
      <c r="AZ27" s="87">
        <f t="shared" si="22"/>
        <v>0.24269230769230768</v>
      </c>
      <c r="BA27" s="1">
        <v>12</v>
      </c>
      <c r="BB27" s="95">
        <f t="shared" si="18"/>
        <v>0.24</v>
      </c>
      <c r="BD27" s="2"/>
      <c r="BE27" s="1"/>
      <c r="BF27" s="1"/>
      <c r="BG27" s="1"/>
    </row>
    <row r="28" spans="1:59" x14ac:dyDescent="0.25">
      <c r="A28" s="90">
        <v>4.8</v>
      </c>
      <c r="B28" s="79">
        <f t="shared" si="11"/>
        <v>0.71200000000000008</v>
      </c>
      <c r="C28" s="101">
        <v>36</v>
      </c>
      <c r="D28" s="85">
        <f t="shared" si="0"/>
        <v>0.72</v>
      </c>
      <c r="F28" s="93">
        <v>4.8</v>
      </c>
      <c r="G28" s="87">
        <f t="shared" si="19"/>
        <v>0.28800000000000003</v>
      </c>
      <c r="H28" s="101">
        <v>14</v>
      </c>
      <c r="I28" s="95">
        <f t="shared" si="12"/>
        <v>0.28000000000000003</v>
      </c>
      <c r="K28" s="2"/>
      <c r="L28" s="1"/>
      <c r="M28" s="1"/>
      <c r="N28" s="1"/>
      <c r="P28" s="90">
        <v>4.8</v>
      </c>
      <c r="Q28" s="79">
        <f t="shared" si="13"/>
        <v>0.75749999999999984</v>
      </c>
      <c r="R28" s="84">
        <v>29</v>
      </c>
      <c r="S28" s="85">
        <f t="shared" si="2"/>
        <v>0.72499999999999998</v>
      </c>
      <c r="U28" s="93">
        <v>4.8</v>
      </c>
      <c r="V28" s="87">
        <f t="shared" si="20"/>
        <v>0.29423076923076924</v>
      </c>
      <c r="W28" s="1">
        <v>15</v>
      </c>
      <c r="X28" s="95">
        <f t="shared" si="14"/>
        <v>0.28846153846153844</v>
      </c>
      <c r="Z28" s="2"/>
      <c r="AA28" s="1"/>
      <c r="AB28" s="1"/>
      <c r="AC28" s="1"/>
      <c r="AE28" s="90">
        <v>4.8</v>
      </c>
      <c r="AF28" s="79">
        <f t="shared" si="15"/>
        <v>0.77800000000000025</v>
      </c>
      <c r="AG28" s="101">
        <v>39</v>
      </c>
      <c r="AH28" s="85">
        <f t="shared" si="3"/>
        <v>0.78</v>
      </c>
      <c r="AJ28" s="93">
        <v>4.8</v>
      </c>
      <c r="AK28" s="87">
        <f t="shared" si="21"/>
        <v>0.27269230769230768</v>
      </c>
      <c r="AL28" s="101">
        <v>14</v>
      </c>
      <c r="AM28" s="95">
        <f t="shared" si="16"/>
        <v>0.28000000000000003</v>
      </c>
      <c r="AO28" s="2"/>
      <c r="AP28" s="1"/>
      <c r="AQ28" s="1"/>
      <c r="AR28" s="1"/>
      <c r="AT28" s="90">
        <v>4.8</v>
      </c>
      <c r="AU28" s="79">
        <f t="shared" si="17"/>
        <v>0.7340000000000001</v>
      </c>
      <c r="AV28" s="101">
        <v>37</v>
      </c>
      <c r="AW28" s="85">
        <f t="shared" si="4"/>
        <v>0.74</v>
      </c>
      <c r="AY28" s="93">
        <v>4.8</v>
      </c>
      <c r="AZ28" s="87">
        <f t="shared" si="22"/>
        <v>0.27269230769230768</v>
      </c>
      <c r="BA28" s="1">
        <v>14</v>
      </c>
      <c r="BB28" s="95">
        <f t="shared" si="18"/>
        <v>0.28000000000000003</v>
      </c>
      <c r="BD28" s="2"/>
      <c r="BE28" s="1"/>
      <c r="BF28" s="1"/>
      <c r="BG28" s="1"/>
    </row>
    <row r="29" spans="1:59" x14ac:dyDescent="0.25">
      <c r="A29" s="1">
        <v>4.9000000000000004</v>
      </c>
      <c r="B29" s="79">
        <f t="shared" si="11"/>
        <v>0.7400000000000001</v>
      </c>
      <c r="C29" s="101">
        <v>37</v>
      </c>
      <c r="D29" s="85">
        <f t="shared" si="0"/>
        <v>0.74</v>
      </c>
      <c r="F29" s="92">
        <v>4.9000000000000004</v>
      </c>
      <c r="G29" s="87">
        <f t="shared" si="19"/>
        <v>0.32000000000000006</v>
      </c>
      <c r="H29" s="101">
        <f t="shared" si="24"/>
        <v>16.000000000000004</v>
      </c>
      <c r="I29" s="95">
        <f t="shared" si="12"/>
        <v>0.32000000000000006</v>
      </c>
      <c r="K29" s="2"/>
      <c r="L29" s="1"/>
      <c r="M29" s="1"/>
      <c r="N29" s="1"/>
      <c r="P29" s="1">
        <v>4.9000000000000004</v>
      </c>
      <c r="Q29" s="79">
        <f t="shared" si="13"/>
        <v>0.79999999999999982</v>
      </c>
      <c r="R29" s="84">
        <v>30</v>
      </c>
      <c r="S29" s="85">
        <f t="shared" si="2"/>
        <v>0.75</v>
      </c>
      <c r="U29" s="92">
        <v>4.9000000000000004</v>
      </c>
      <c r="V29" s="87">
        <f>V28+X$4</f>
        <v>0.32692307692307693</v>
      </c>
      <c r="W29" s="1">
        <f t="shared" ref="W29:W49" si="25">V29*V$7</f>
        <v>17</v>
      </c>
      <c r="X29" s="95">
        <f t="shared" si="14"/>
        <v>0.32692307692307693</v>
      </c>
      <c r="Z29" s="2"/>
      <c r="AA29" s="1"/>
      <c r="AB29" s="1"/>
      <c r="AC29" s="1"/>
      <c r="AE29" s="1">
        <v>4.9000000000000004</v>
      </c>
      <c r="AF29" s="79">
        <f t="shared" si="15"/>
        <v>0.80000000000000027</v>
      </c>
      <c r="AG29" s="101">
        <f t="shared" si="10"/>
        <v>40.000000000000014</v>
      </c>
      <c r="AH29" s="85">
        <f t="shared" si="3"/>
        <v>0.80000000000000027</v>
      </c>
      <c r="AJ29" s="92">
        <v>4.9000000000000004</v>
      </c>
      <c r="AK29" s="87">
        <f>AK28+AM$4</f>
        <v>0.3026923076923077</v>
      </c>
      <c r="AL29" s="101">
        <v>15</v>
      </c>
      <c r="AM29" s="95">
        <f t="shared" si="16"/>
        <v>0.3</v>
      </c>
      <c r="AO29" s="2"/>
      <c r="AP29" s="1"/>
      <c r="AQ29" s="1"/>
      <c r="AR29" s="1"/>
      <c r="AT29" s="1">
        <v>4.9000000000000004</v>
      </c>
      <c r="AU29" s="79">
        <f t="shared" si="17"/>
        <v>0.76000000000000012</v>
      </c>
      <c r="AV29" s="101">
        <f t="shared" si="9"/>
        <v>38.000000000000007</v>
      </c>
      <c r="AW29" s="85">
        <f t="shared" si="4"/>
        <v>0.76000000000000012</v>
      </c>
      <c r="AY29" s="92">
        <v>4.9000000000000004</v>
      </c>
      <c r="AZ29" s="87">
        <f>AZ28+BB$4</f>
        <v>0.3026923076923077</v>
      </c>
      <c r="BA29" s="1">
        <v>15</v>
      </c>
      <c r="BB29" s="95">
        <f t="shared" si="18"/>
        <v>0.3</v>
      </c>
      <c r="BD29" s="2"/>
      <c r="BE29" s="1"/>
      <c r="BF29" s="1"/>
      <c r="BG29" s="1"/>
    </row>
    <row r="30" spans="1:59" x14ac:dyDescent="0.25">
      <c r="A30" s="90">
        <v>5</v>
      </c>
      <c r="B30" s="83">
        <f>B29+$D$6</f>
        <v>0.76600000000000013</v>
      </c>
      <c r="C30" s="101">
        <v>38</v>
      </c>
      <c r="D30" s="85">
        <f t="shared" si="0"/>
        <v>0.76</v>
      </c>
      <c r="E30" s="81"/>
      <c r="F30" s="93">
        <v>5</v>
      </c>
      <c r="G30" s="88">
        <f>G29+$I$5</f>
        <v>0.36000000000000004</v>
      </c>
      <c r="H30" s="101">
        <f t="shared" si="24"/>
        <v>18.000000000000004</v>
      </c>
      <c r="I30" s="95">
        <f t="shared" si="12"/>
        <v>0.3600000000000001</v>
      </c>
      <c r="J30" s="81"/>
      <c r="K30" s="93">
        <v>5</v>
      </c>
      <c r="L30" s="82">
        <f>N4</f>
        <v>0.04</v>
      </c>
      <c r="M30" s="103">
        <f>L30*50</f>
        <v>2</v>
      </c>
      <c r="N30" s="96">
        <f>M30/50</f>
        <v>0.04</v>
      </c>
      <c r="P30" s="90">
        <v>5</v>
      </c>
      <c r="Q30" s="83">
        <f>Q29+S$6</f>
        <v>0.81999999999999984</v>
      </c>
      <c r="R30" s="84">
        <v>31</v>
      </c>
      <c r="S30" s="85">
        <f t="shared" si="2"/>
        <v>0.77500000000000002</v>
      </c>
      <c r="T30" s="81"/>
      <c r="U30" s="93">
        <v>5</v>
      </c>
      <c r="V30" s="88">
        <f>V29+X$5</f>
        <v>0.36730769230769234</v>
      </c>
      <c r="W30" s="1">
        <v>19</v>
      </c>
      <c r="X30" s="95">
        <f t="shared" si="14"/>
        <v>0.36538461538461536</v>
      </c>
      <c r="Y30" s="81"/>
      <c r="Z30" s="93">
        <v>5</v>
      </c>
      <c r="AA30" s="82">
        <f>AC4</f>
        <v>4.1999999999999996E-2</v>
      </c>
      <c r="AB30" s="80">
        <v>2</v>
      </c>
      <c r="AC30" s="96">
        <f>AB30/50</f>
        <v>0.04</v>
      </c>
      <c r="AE30" s="90">
        <v>5</v>
      </c>
      <c r="AF30" s="83">
        <f>AF29+AH$6</f>
        <v>0.82000000000000028</v>
      </c>
      <c r="AG30" s="101">
        <f t="shared" si="10"/>
        <v>41.000000000000014</v>
      </c>
      <c r="AH30" s="85">
        <f t="shared" si="3"/>
        <v>0.82000000000000028</v>
      </c>
      <c r="AI30" s="81"/>
      <c r="AJ30" s="93">
        <v>5</v>
      </c>
      <c r="AK30" s="88">
        <f>AK29+AM$5</f>
        <v>0.33269230769230773</v>
      </c>
      <c r="AL30" s="101">
        <v>17</v>
      </c>
      <c r="AM30" s="95">
        <f t="shared" si="16"/>
        <v>0.34</v>
      </c>
      <c r="AN30" s="81"/>
      <c r="AO30" s="93">
        <v>5</v>
      </c>
      <c r="AP30" s="82">
        <f>AR4</f>
        <v>4.1999999999999996E-2</v>
      </c>
      <c r="AQ30" s="80">
        <v>2</v>
      </c>
      <c r="AR30" s="96">
        <f>AQ30/50</f>
        <v>0.04</v>
      </c>
      <c r="AT30" s="90">
        <v>5</v>
      </c>
      <c r="AU30" s="83">
        <f>AU29+AW$6</f>
        <v>0.78400000000000014</v>
      </c>
      <c r="AV30" s="101">
        <v>39</v>
      </c>
      <c r="AW30" s="85">
        <f t="shared" si="4"/>
        <v>0.78</v>
      </c>
      <c r="AX30" s="81"/>
      <c r="AY30" s="93">
        <v>5</v>
      </c>
      <c r="AZ30" s="88">
        <f>AZ29+BB$5</f>
        <v>0.32669230769230773</v>
      </c>
      <c r="BA30" s="1">
        <v>16</v>
      </c>
      <c r="BB30" s="95">
        <f t="shared" si="18"/>
        <v>0.32</v>
      </c>
      <c r="BC30" s="81"/>
      <c r="BD30" s="93">
        <v>5</v>
      </c>
      <c r="BE30" s="82">
        <f>BG4</f>
        <v>2.3529411764705882E-2</v>
      </c>
      <c r="BF30" s="80">
        <v>1</v>
      </c>
      <c r="BG30" s="96">
        <f>BF30/51</f>
        <v>1.9607843137254902E-2</v>
      </c>
    </row>
    <row r="31" spans="1:59" x14ac:dyDescent="0.25">
      <c r="A31" s="1">
        <v>5.0999999999999996</v>
      </c>
      <c r="B31" s="98">
        <f t="shared" ref="B31:B39" si="26">B30+$D$6</f>
        <v>0.79200000000000015</v>
      </c>
      <c r="C31" s="102">
        <v>40</v>
      </c>
      <c r="D31" s="85">
        <f t="shared" si="0"/>
        <v>0.8</v>
      </c>
      <c r="E31" s="81"/>
      <c r="F31" s="92">
        <v>5.0999999999999996</v>
      </c>
      <c r="G31" s="88">
        <f t="shared" ref="G31:G39" si="27">G30+$I$5</f>
        <v>0.4</v>
      </c>
      <c r="H31" s="101">
        <f t="shared" si="24"/>
        <v>20</v>
      </c>
      <c r="I31" s="95">
        <f t="shared" si="12"/>
        <v>0.4</v>
      </c>
      <c r="J31" s="81"/>
      <c r="K31" s="92">
        <v>5.0999999999999996</v>
      </c>
      <c r="L31" s="82">
        <f>L30+$N$4</f>
        <v>0.08</v>
      </c>
      <c r="M31" s="103">
        <f t="shared" ref="M31:M59" si="28">L31*50</f>
        <v>4</v>
      </c>
      <c r="N31" s="96">
        <f t="shared" ref="N31:N59" si="29">M31/50</f>
        <v>0.08</v>
      </c>
      <c r="P31" s="1">
        <v>5.0999999999999996</v>
      </c>
      <c r="Q31" s="83">
        <f t="shared" ref="Q31:Q39" si="30">Q30+S$6</f>
        <v>0.83999999999999986</v>
      </c>
      <c r="R31" s="84">
        <v>32</v>
      </c>
      <c r="S31" s="85">
        <f t="shared" si="2"/>
        <v>0.8</v>
      </c>
      <c r="T31" s="81"/>
      <c r="U31" s="92">
        <v>5.0999999999999996</v>
      </c>
      <c r="V31" s="88">
        <f>V30+X$5</f>
        <v>0.40769230769230774</v>
      </c>
      <c r="W31" s="1">
        <v>21</v>
      </c>
      <c r="X31" s="95">
        <f t="shared" si="14"/>
        <v>0.40384615384615385</v>
      </c>
      <c r="Y31" s="81"/>
      <c r="Z31" s="92">
        <v>5.0999999999999996</v>
      </c>
      <c r="AA31" s="82">
        <f>AA30+AC$4</f>
        <v>8.3999999999999991E-2</v>
      </c>
      <c r="AB31" s="80">
        <v>4</v>
      </c>
      <c r="AC31" s="96">
        <f t="shared" ref="AC31:AC59" si="31">AB31/50</f>
        <v>0.08</v>
      </c>
      <c r="AE31" s="1">
        <v>5.0999999999999996</v>
      </c>
      <c r="AF31" s="83">
        <f t="shared" ref="AF31:AF39" si="32">AF30+AH$6</f>
        <v>0.8400000000000003</v>
      </c>
      <c r="AG31" s="101">
        <f t="shared" si="10"/>
        <v>42.000000000000014</v>
      </c>
      <c r="AH31" s="85">
        <f t="shared" si="3"/>
        <v>0.8400000000000003</v>
      </c>
      <c r="AI31" s="81"/>
      <c r="AJ31" s="92">
        <v>5.0999999999999996</v>
      </c>
      <c r="AK31" s="88">
        <f>AK30+AM$5</f>
        <v>0.36269230769230776</v>
      </c>
      <c r="AL31" s="101">
        <v>18</v>
      </c>
      <c r="AM31" s="95">
        <f t="shared" si="16"/>
        <v>0.36</v>
      </c>
      <c r="AN31" s="81"/>
      <c r="AO31" s="92">
        <v>5.0999999999999996</v>
      </c>
      <c r="AP31" s="82">
        <f>AP30+AR$4</f>
        <v>8.3999999999999991E-2</v>
      </c>
      <c r="AQ31" s="80">
        <v>4</v>
      </c>
      <c r="AR31" s="96">
        <f t="shared" ref="AR31:AR59" si="33">AQ31/50</f>
        <v>0.08</v>
      </c>
      <c r="AT31" s="1">
        <v>5.0999999999999996</v>
      </c>
      <c r="AU31" s="83">
        <f t="shared" ref="AU31:AU39" si="34">AU30+AW$6</f>
        <v>0.80800000000000016</v>
      </c>
      <c r="AV31" s="102">
        <v>40</v>
      </c>
      <c r="AW31" s="85">
        <f t="shared" si="4"/>
        <v>0.8</v>
      </c>
      <c r="AX31" s="81"/>
      <c r="AY31" s="92">
        <v>5.0999999999999996</v>
      </c>
      <c r="AZ31" s="88">
        <f>AZ30+BB$5</f>
        <v>0.35069230769230775</v>
      </c>
      <c r="BA31" s="1">
        <v>18</v>
      </c>
      <c r="BB31" s="95">
        <f t="shared" si="18"/>
        <v>0.36</v>
      </c>
      <c r="BC31" s="81"/>
      <c r="BD31" s="92">
        <v>5.0999999999999996</v>
      </c>
      <c r="BE31" s="82">
        <f>BE30+BG$4</f>
        <v>4.7058823529411764E-2</v>
      </c>
      <c r="BF31" s="80">
        <v>2</v>
      </c>
      <c r="BG31" s="96">
        <f t="shared" ref="BG31:BG59" si="35">BF31/51</f>
        <v>3.9215686274509803E-2</v>
      </c>
    </row>
    <row r="32" spans="1:59" x14ac:dyDescent="0.25">
      <c r="A32" s="90">
        <v>5.2</v>
      </c>
      <c r="B32" s="98">
        <f t="shared" si="26"/>
        <v>0.81800000000000017</v>
      </c>
      <c r="C32" s="102">
        <v>41</v>
      </c>
      <c r="D32" s="85">
        <f t="shared" si="0"/>
        <v>0.82</v>
      </c>
      <c r="E32" s="81"/>
      <c r="F32" s="93">
        <v>5.2</v>
      </c>
      <c r="G32" s="88">
        <f t="shared" si="27"/>
        <v>0.44</v>
      </c>
      <c r="H32" s="101">
        <f t="shared" si="24"/>
        <v>22</v>
      </c>
      <c r="I32" s="95">
        <f t="shared" si="12"/>
        <v>0.44</v>
      </c>
      <c r="J32" s="81"/>
      <c r="K32" s="93">
        <v>5.2</v>
      </c>
      <c r="L32" s="82">
        <f t="shared" ref="L32:L39" si="36">L31+$N$4</f>
        <v>0.12</v>
      </c>
      <c r="M32" s="103">
        <f t="shared" si="28"/>
        <v>6</v>
      </c>
      <c r="N32" s="96">
        <f t="shared" si="29"/>
        <v>0.12</v>
      </c>
      <c r="P32" s="90">
        <v>5.2</v>
      </c>
      <c r="Q32" s="83">
        <f t="shared" si="30"/>
        <v>0.85999999999999988</v>
      </c>
      <c r="R32" s="84">
        <v>33</v>
      </c>
      <c r="S32" s="85">
        <f t="shared" si="2"/>
        <v>0.82499999999999996</v>
      </c>
      <c r="T32" s="81"/>
      <c r="U32" s="93">
        <v>5.2</v>
      </c>
      <c r="V32" s="88">
        <f t="shared" ref="V32:V39" si="37">V31+X$5</f>
        <v>0.44807692307692315</v>
      </c>
      <c r="W32" s="1">
        <v>23</v>
      </c>
      <c r="X32" s="95">
        <f t="shared" si="14"/>
        <v>0.44230769230769229</v>
      </c>
      <c r="Y32" s="81"/>
      <c r="Z32" s="93">
        <v>5.2</v>
      </c>
      <c r="AA32" s="82">
        <f t="shared" ref="AA32:AA39" si="38">AA31+AC$4</f>
        <v>0.126</v>
      </c>
      <c r="AB32" s="80">
        <v>6</v>
      </c>
      <c r="AC32" s="96">
        <f t="shared" si="31"/>
        <v>0.12</v>
      </c>
      <c r="AE32" s="90">
        <v>5.2</v>
      </c>
      <c r="AF32" s="83">
        <f t="shared" si="32"/>
        <v>0.86000000000000032</v>
      </c>
      <c r="AG32" s="101">
        <f t="shared" si="10"/>
        <v>43.000000000000014</v>
      </c>
      <c r="AH32" s="85">
        <f t="shared" si="3"/>
        <v>0.86000000000000032</v>
      </c>
      <c r="AI32" s="81"/>
      <c r="AJ32" s="93">
        <v>5.2</v>
      </c>
      <c r="AK32" s="88">
        <f t="shared" ref="AK32:AK36" si="39">AK31+AM$5</f>
        <v>0.39269230769230778</v>
      </c>
      <c r="AL32" s="101">
        <v>19</v>
      </c>
      <c r="AM32" s="95">
        <f t="shared" si="16"/>
        <v>0.38</v>
      </c>
      <c r="AN32" s="81"/>
      <c r="AO32" s="93">
        <v>5.2</v>
      </c>
      <c r="AP32" s="82">
        <f t="shared" ref="AP32:AP39" si="40">AP31+AR$4</f>
        <v>0.126</v>
      </c>
      <c r="AQ32" s="80">
        <v>6</v>
      </c>
      <c r="AR32" s="96">
        <f t="shared" si="33"/>
        <v>0.12</v>
      </c>
      <c r="AT32" s="90">
        <v>5.2</v>
      </c>
      <c r="AU32" s="83">
        <f t="shared" si="34"/>
        <v>0.83200000000000018</v>
      </c>
      <c r="AV32" s="102">
        <v>42</v>
      </c>
      <c r="AW32" s="85">
        <f t="shared" si="4"/>
        <v>0.84</v>
      </c>
      <c r="AX32" s="81"/>
      <c r="AY32" s="93">
        <v>5.2</v>
      </c>
      <c r="AZ32" s="88">
        <f t="shared" ref="AZ32:AZ36" si="41">AZ31+BB$5</f>
        <v>0.37469230769230777</v>
      </c>
      <c r="BA32" s="1">
        <v>19</v>
      </c>
      <c r="BB32" s="95">
        <f t="shared" si="18"/>
        <v>0.38</v>
      </c>
      <c r="BC32" s="81"/>
      <c r="BD32" s="93">
        <v>5.2</v>
      </c>
      <c r="BE32" s="82">
        <f t="shared" ref="BE32:BE39" si="42">BE31+BG$4</f>
        <v>7.0588235294117646E-2</v>
      </c>
      <c r="BF32" s="80">
        <v>4</v>
      </c>
      <c r="BG32" s="96">
        <f t="shared" si="35"/>
        <v>7.8431372549019607E-2</v>
      </c>
    </row>
    <row r="33" spans="1:59" x14ac:dyDescent="0.25">
      <c r="A33" s="1">
        <v>5.3</v>
      </c>
      <c r="B33" s="98">
        <f t="shared" si="26"/>
        <v>0.84400000000000019</v>
      </c>
      <c r="C33" s="102">
        <v>42</v>
      </c>
      <c r="D33" s="85">
        <f t="shared" si="0"/>
        <v>0.84</v>
      </c>
      <c r="E33" s="81"/>
      <c r="F33" s="92">
        <v>5.3</v>
      </c>
      <c r="G33" s="88">
        <f t="shared" si="27"/>
        <v>0.48</v>
      </c>
      <c r="H33" s="101">
        <f t="shared" si="24"/>
        <v>24</v>
      </c>
      <c r="I33" s="95">
        <f t="shared" si="12"/>
        <v>0.48</v>
      </c>
      <c r="J33" s="81"/>
      <c r="K33" s="92">
        <v>5.3</v>
      </c>
      <c r="L33" s="82">
        <f t="shared" si="36"/>
        <v>0.16</v>
      </c>
      <c r="M33" s="103">
        <f t="shared" si="28"/>
        <v>8</v>
      </c>
      <c r="N33" s="96">
        <f t="shared" si="29"/>
        <v>0.16</v>
      </c>
      <c r="P33" s="1">
        <v>5.3</v>
      </c>
      <c r="Q33" s="83">
        <f t="shared" si="30"/>
        <v>0.87999999999999989</v>
      </c>
      <c r="R33" s="84">
        <v>34</v>
      </c>
      <c r="S33" s="85">
        <f t="shared" si="2"/>
        <v>0.85</v>
      </c>
      <c r="T33" s="81"/>
      <c r="U33" s="92">
        <v>5.3</v>
      </c>
      <c r="V33" s="88">
        <f t="shared" si="37"/>
        <v>0.48846153846153856</v>
      </c>
      <c r="W33" s="1">
        <v>25</v>
      </c>
      <c r="X33" s="95">
        <f t="shared" si="14"/>
        <v>0.48076923076923078</v>
      </c>
      <c r="Y33" s="81"/>
      <c r="Z33" s="92">
        <v>5.3</v>
      </c>
      <c r="AA33" s="82">
        <f t="shared" si="38"/>
        <v>0.16799999999999998</v>
      </c>
      <c r="AB33" s="80">
        <v>8</v>
      </c>
      <c r="AC33" s="96">
        <f t="shared" si="31"/>
        <v>0.16</v>
      </c>
      <c r="AE33" s="1">
        <v>5.3</v>
      </c>
      <c r="AF33" s="83">
        <f t="shared" si="32"/>
        <v>0.88000000000000034</v>
      </c>
      <c r="AG33" s="101">
        <f t="shared" si="10"/>
        <v>44.000000000000014</v>
      </c>
      <c r="AH33" s="85">
        <f t="shared" si="3"/>
        <v>0.88000000000000034</v>
      </c>
      <c r="AI33" s="81"/>
      <c r="AJ33" s="92">
        <v>5.3</v>
      </c>
      <c r="AK33" s="88">
        <f t="shared" si="39"/>
        <v>0.42269230769230781</v>
      </c>
      <c r="AL33" s="101">
        <v>21</v>
      </c>
      <c r="AM33" s="95">
        <f t="shared" si="16"/>
        <v>0.42</v>
      </c>
      <c r="AN33" s="81"/>
      <c r="AO33" s="92">
        <v>5.3</v>
      </c>
      <c r="AP33" s="82">
        <f t="shared" si="40"/>
        <v>0.16799999999999998</v>
      </c>
      <c r="AQ33" s="80">
        <v>8</v>
      </c>
      <c r="AR33" s="96">
        <f t="shared" si="33"/>
        <v>0.16</v>
      </c>
      <c r="AT33" s="1">
        <v>5.3</v>
      </c>
      <c r="AU33" s="83">
        <f t="shared" si="34"/>
        <v>0.85600000000000021</v>
      </c>
      <c r="AV33" s="102">
        <v>43</v>
      </c>
      <c r="AW33" s="85">
        <f t="shared" si="4"/>
        <v>0.86</v>
      </c>
      <c r="AX33" s="81"/>
      <c r="AY33" s="92">
        <v>5.3</v>
      </c>
      <c r="AZ33" s="88">
        <f t="shared" si="41"/>
        <v>0.39869230769230779</v>
      </c>
      <c r="BA33" s="1">
        <v>20</v>
      </c>
      <c r="BB33" s="95">
        <f t="shared" si="18"/>
        <v>0.4</v>
      </c>
      <c r="BC33" s="81"/>
      <c r="BD33" s="92">
        <v>5.3</v>
      </c>
      <c r="BE33" s="82">
        <f t="shared" si="42"/>
        <v>9.4117647058823528E-2</v>
      </c>
      <c r="BF33" s="80">
        <v>5</v>
      </c>
      <c r="BG33" s="96">
        <f t="shared" si="35"/>
        <v>9.8039215686274508E-2</v>
      </c>
    </row>
    <row r="34" spans="1:59" x14ac:dyDescent="0.25">
      <c r="A34" s="90">
        <v>5.4</v>
      </c>
      <c r="B34" s="98">
        <f t="shared" si="26"/>
        <v>0.87000000000000022</v>
      </c>
      <c r="C34" s="102">
        <v>44</v>
      </c>
      <c r="D34" s="85">
        <f t="shared" si="0"/>
        <v>0.88</v>
      </c>
      <c r="E34" s="81"/>
      <c r="F34" s="93">
        <v>5.4</v>
      </c>
      <c r="G34" s="88">
        <f t="shared" si="27"/>
        <v>0.52</v>
      </c>
      <c r="H34" s="101">
        <f t="shared" si="24"/>
        <v>26</v>
      </c>
      <c r="I34" s="95">
        <f t="shared" si="12"/>
        <v>0.52</v>
      </c>
      <c r="J34" s="81"/>
      <c r="K34" s="93">
        <v>5.4</v>
      </c>
      <c r="L34" s="82">
        <f t="shared" si="36"/>
        <v>0.2</v>
      </c>
      <c r="M34" s="103">
        <f t="shared" si="28"/>
        <v>10</v>
      </c>
      <c r="N34" s="96">
        <f t="shared" si="29"/>
        <v>0.2</v>
      </c>
      <c r="P34" s="90">
        <v>5.4</v>
      </c>
      <c r="Q34" s="83">
        <f t="shared" si="30"/>
        <v>0.89999999999999991</v>
      </c>
      <c r="R34" s="84">
        <v>35</v>
      </c>
      <c r="S34" s="85">
        <f t="shared" si="2"/>
        <v>0.875</v>
      </c>
      <c r="T34" s="81"/>
      <c r="U34" s="93">
        <v>5.4</v>
      </c>
      <c r="V34" s="88">
        <f t="shared" si="37"/>
        <v>0.52884615384615397</v>
      </c>
      <c r="W34" s="1">
        <v>28</v>
      </c>
      <c r="X34" s="95">
        <f t="shared" si="14"/>
        <v>0.53846153846153844</v>
      </c>
      <c r="Y34" s="81"/>
      <c r="Z34" s="93">
        <v>5.4</v>
      </c>
      <c r="AA34" s="82">
        <f t="shared" si="38"/>
        <v>0.20999999999999996</v>
      </c>
      <c r="AB34" s="80">
        <v>10</v>
      </c>
      <c r="AC34" s="96">
        <f t="shared" si="31"/>
        <v>0.2</v>
      </c>
      <c r="AE34" s="90">
        <v>5.4</v>
      </c>
      <c r="AF34" s="83">
        <f t="shared" si="32"/>
        <v>0.90000000000000036</v>
      </c>
      <c r="AG34" s="101">
        <f t="shared" si="10"/>
        <v>45.000000000000014</v>
      </c>
      <c r="AH34" s="85">
        <f t="shared" si="3"/>
        <v>0.90000000000000024</v>
      </c>
      <c r="AI34" s="81"/>
      <c r="AJ34" s="93">
        <v>5.4</v>
      </c>
      <c r="AK34" s="88">
        <f t="shared" si="39"/>
        <v>0.45269230769230784</v>
      </c>
      <c r="AL34" s="101">
        <v>23</v>
      </c>
      <c r="AM34" s="95">
        <f t="shared" si="16"/>
        <v>0.46</v>
      </c>
      <c r="AN34" s="81"/>
      <c r="AO34" s="93">
        <v>5.4</v>
      </c>
      <c r="AP34" s="82">
        <f t="shared" si="40"/>
        <v>0.20999999999999996</v>
      </c>
      <c r="AQ34" s="80">
        <v>11</v>
      </c>
      <c r="AR34" s="96">
        <f t="shared" si="33"/>
        <v>0.22</v>
      </c>
      <c r="AT34" s="90">
        <v>5.4</v>
      </c>
      <c r="AU34" s="83">
        <f t="shared" si="34"/>
        <v>0.88000000000000023</v>
      </c>
      <c r="AV34" s="102">
        <v>44</v>
      </c>
      <c r="AW34" s="85">
        <f t="shared" si="4"/>
        <v>0.88</v>
      </c>
      <c r="AX34" s="81"/>
      <c r="AY34" s="93">
        <v>5.4</v>
      </c>
      <c r="AZ34" s="88">
        <f t="shared" si="41"/>
        <v>0.42269230769230781</v>
      </c>
      <c r="BA34" s="1">
        <v>21</v>
      </c>
      <c r="BB34" s="95">
        <f t="shared" si="18"/>
        <v>0.42</v>
      </c>
      <c r="BC34" s="81"/>
      <c r="BD34" s="93">
        <v>5.4</v>
      </c>
      <c r="BE34" s="82">
        <f t="shared" si="42"/>
        <v>0.11764705882352941</v>
      </c>
      <c r="BF34" s="80">
        <v>6</v>
      </c>
      <c r="BG34" s="96">
        <f t="shared" si="35"/>
        <v>0.11764705882352941</v>
      </c>
    </row>
    <row r="35" spans="1:59" x14ac:dyDescent="0.25">
      <c r="A35" s="1">
        <v>5.5</v>
      </c>
      <c r="B35" s="98">
        <f t="shared" si="26"/>
        <v>0.89600000000000024</v>
      </c>
      <c r="C35" s="102">
        <v>45</v>
      </c>
      <c r="D35" s="85">
        <f t="shared" si="0"/>
        <v>0.9</v>
      </c>
      <c r="E35" s="81"/>
      <c r="F35" s="92">
        <v>5.5</v>
      </c>
      <c r="G35" s="88">
        <f t="shared" si="27"/>
        <v>0.56000000000000005</v>
      </c>
      <c r="H35" s="101">
        <f t="shared" si="24"/>
        <v>28.000000000000004</v>
      </c>
      <c r="I35" s="95">
        <f t="shared" si="12"/>
        <v>0.56000000000000005</v>
      </c>
      <c r="J35" s="81"/>
      <c r="K35" s="92">
        <v>5.5</v>
      </c>
      <c r="L35" s="82">
        <f t="shared" si="36"/>
        <v>0.24000000000000002</v>
      </c>
      <c r="M35" s="103">
        <f t="shared" si="28"/>
        <v>12.000000000000002</v>
      </c>
      <c r="N35" s="96">
        <f t="shared" si="29"/>
        <v>0.24000000000000005</v>
      </c>
      <c r="P35" s="1">
        <v>5.5</v>
      </c>
      <c r="Q35" s="83">
        <f t="shared" si="30"/>
        <v>0.91999999999999993</v>
      </c>
      <c r="R35" s="84">
        <v>36</v>
      </c>
      <c r="S35" s="85">
        <f t="shared" si="2"/>
        <v>0.9</v>
      </c>
      <c r="T35" s="81"/>
      <c r="U35" s="92">
        <v>5.5</v>
      </c>
      <c r="V35" s="88">
        <f t="shared" si="37"/>
        <v>0.56923076923076932</v>
      </c>
      <c r="W35" s="1">
        <v>30</v>
      </c>
      <c r="X35" s="95">
        <f t="shared" si="14"/>
        <v>0.57692307692307687</v>
      </c>
      <c r="Y35" s="81"/>
      <c r="Z35" s="92">
        <v>5.5</v>
      </c>
      <c r="AA35" s="82">
        <f t="shared" si="38"/>
        <v>0.25199999999999995</v>
      </c>
      <c r="AB35" s="80">
        <v>13</v>
      </c>
      <c r="AC35" s="96">
        <f t="shared" si="31"/>
        <v>0.26</v>
      </c>
      <c r="AE35" s="1">
        <v>5.5</v>
      </c>
      <c r="AF35" s="83">
        <f t="shared" si="32"/>
        <v>0.92000000000000037</v>
      </c>
      <c r="AG35" s="101">
        <f t="shared" si="10"/>
        <v>46.000000000000021</v>
      </c>
      <c r="AH35" s="85">
        <f t="shared" si="3"/>
        <v>0.92000000000000037</v>
      </c>
      <c r="AI35" s="81"/>
      <c r="AJ35" s="92">
        <v>5.5</v>
      </c>
      <c r="AK35" s="88">
        <f t="shared" si="39"/>
        <v>0.48269230769230786</v>
      </c>
      <c r="AL35" s="101">
        <v>24</v>
      </c>
      <c r="AM35" s="95">
        <f t="shared" si="16"/>
        <v>0.48</v>
      </c>
      <c r="AN35" s="81"/>
      <c r="AO35" s="92">
        <v>5.5</v>
      </c>
      <c r="AP35" s="82">
        <f t="shared" si="40"/>
        <v>0.25199999999999995</v>
      </c>
      <c r="AQ35" s="80">
        <v>13</v>
      </c>
      <c r="AR35" s="96">
        <f t="shared" si="33"/>
        <v>0.26</v>
      </c>
      <c r="AT35" s="1">
        <v>5.5</v>
      </c>
      <c r="AU35" s="83">
        <f t="shared" si="34"/>
        <v>0.90400000000000025</v>
      </c>
      <c r="AV35" s="102">
        <v>45</v>
      </c>
      <c r="AW35" s="85">
        <f t="shared" si="4"/>
        <v>0.9</v>
      </c>
      <c r="AX35" s="81"/>
      <c r="AY35" s="92">
        <v>5.5</v>
      </c>
      <c r="AZ35" s="88">
        <f t="shared" si="41"/>
        <v>0.44669230769230783</v>
      </c>
      <c r="BA35" s="1">
        <v>22</v>
      </c>
      <c r="BB35" s="95">
        <f t="shared" si="18"/>
        <v>0.44</v>
      </c>
      <c r="BC35" s="81"/>
      <c r="BD35" s="92">
        <v>5.5</v>
      </c>
      <c r="BE35" s="82">
        <f t="shared" si="42"/>
        <v>0.14117647058823529</v>
      </c>
      <c r="BF35" s="80">
        <v>7</v>
      </c>
      <c r="BG35" s="96">
        <f t="shared" si="35"/>
        <v>0.13725490196078433</v>
      </c>
    </row>
    <row r="36" spans="1:59" x14ac:dyDescent="0.25">
      <c r="A36" s="90">
        <v>5.6</v>
      </c>
      <c r="B36" s="98">
        <f t="shared" si="26"/>
        <v>0.92200000000000026</v>
      </c>
      <c r="C36" s="102">
        <v>46</v>
      </c>
      <c r="D36" s="85">
        <f t="shared" si="0"/>
        <v>0.92</v>
      </c>
      <c r="E36" s="81"/>
      <c r="F36" s="93">
        <v>5.6</v>
      </c>
      <c r="G36" s="88">
        <f t="shared" si="27"/>
        <v>0.60000000000000009</v>
      </c>
      <c r="H36" s="101">
        <f t="shared" si="24"/>
        <v>30.000000000000004</v>
      </c>
      <c r="I36" s="95">
        <f t="shared" si="12"/>
        <v>0.60000000000000009</v>
      </c>
      <c r="J36" s="81"/>
      <c r="K36" s="93">
        <v>5.6</v>
      </c>
      <c r="L36" s="82">
        <f t="shared" si="36"/>
        <v>0.28000000000000003</v>
      </c>
      <c r="M36" s="103">
        <f t="shared" si="28"/>
        <v>14.000000000000002</v>
      </c>
      <c r="N36" s="96">
        <f t="shared" si="29"/>
        <v>0.28000000000000003</v>
      </c>
      <c r="P36" s="90">
        <v>5.6</v>
      </c>
      <c r="Q36" s="83">
        <f t="shared" si="30"/>
        <v>0.94</v>
      </c>
      <c r="R36" s="84">
        <v>37</v>
      </c>
      <c r="S36" s="85">
        <f t="shared" si="2"/>
        <v>0.92500000000000004</v>
      </c>
      <c r="T36" s="81"/>
      <c r="U36" s="93">
        <v>5.6</v>
      </c>
      <c r="V36" s="88">
        <f t="shared" si="37"/>
        <v>0.60961538461538467</v>
      </c>
      <c r="W36" s="1">
        <v>32</v>
      </c>
      <c r="X36" s="95">
        <f t="shared" si="14"/>
        <v>0.61538461538461542</v>
      </c>
      <c r="Y36" s="81"/>
      <c r="Z36" s="93">
        <v>5.6</v>
      </c>
      <c r="AA36" s="82">
        <f t="shared" si="38"/>
        <v>0.29399999999999993</v>
      </c>
      <c r="AB36" s="80">
        <v>15</v>
      </c>
      <c r="AC36" s="96">
        <f t="shared" si="31"/>
        <v>0.3</v>
      </c>
      <c r="AE36" s="90">
        <v>5.6</v>
      </c>
      <c r="AF36" s="83">
        <f t="shared" si="32"/>
        <v>0.94000000000000039</v>
      </c>
      <c r="AG36" s="101">
        <f t="shared" si="10"/>
        <v>47.000000000000021</v>
      </c>
      <c r="AH36" s="85">
        <f t="shared" si="3"/>
        <v>0.94000000000000039</v>
      </c>
      <c r="AI36" s="81"/>
      <c r="AJ36" s="93">
        <v>5.6</v>
      </c>
      <c r="AK36" s="88">
        <f t="shared" si="39"/>
        <v>0.51269230769230789</v>
      </c>
      <c r="AL36" s="101">
        <v>26</v>
      </c>
      <c r="AM36" s="95">
        <f t="shared" si="16"/>
        <v>0.52</v>
      </c>
      <c r="AN36" s="81"/>
      <c r="AO36" s="93">
        <v>5.6</v>
      </c>
      <c r="AP36" s="82">
        <f t="shared" si="40"/>
        <v>0.29399999999999993</v>
      </c>
      <c r="AQ36" s="80">
        <v>15</v>
      </c>
      <c r="AR36" s="96">
        <f t="shared" si="33"/>
        <v>0.3</v>
      </c>
      <c r="AT36" s="90">
        <v>5.6</v>
      </c>
      <c r="AU36" s="83">
        <f t="shared" si="34"/>
        <v>0.92800000000000027</v>
      </c>
      <c r="AV36" s="102">
        <v>46</v>
      </c>
      <c r="AW36" s="85">
        <f t="shared" si="4"/>
        <v>0.92</v>
      </c>
      <c r="AX36" s="81"/>
      <c r="AY36" s="93">
        <v>5.6</v>
      </c>
      <c r="AZ36" s="88">
        <f t="shared" si="41"/>
        <v>0.47069230769230785</v>
      </c>
      <c r="BA36" s="1">
        <v>24</v>
      </c>
      <c r="BB36" s="95">
        <f t="shared" si="18"/>
        <v>0.48</v>
      </c>
      <c r="BC36" s="81"/>
      <c r="BD36" s="93">
        <v>5.6</v>
      </c>
      <c r="BE36" s="82">
        <f t="shared" si="42"/>
        <v>0.16470588235294117</v>
      </c>
      <c r="BF36" s="80">
        <v>8</v>
      </c>
      <c r="BG36" s="96">
        <f t="shared" si="35"/>
        <v>0.15686274509803921</v>
      </c>
    </row>
    <row r="37" spans="1:59" x14ac:dyDescent="0.25">
      <c r="A37" s="1">
        <v>5.7</v>
      </c>
      <c r="B37" s="98">
        <f t="shared" si="26"/>
        <v>0.94800000000000029</v>
      </c>
      <c r="C37" s="102">
        <v>47</v>
      </c>
      <c r="D37" s="85">
        <f t="shared" si="0"/>
        <v>0.94</v>
      </c>
      <c r="E37" s="81"/>
      <c r="F37" s="92">
        <v>5.7</v>
      </c>
      <c r="G37" s="88">
        <f t="shared" si="27"/>
        <v>0.64000000000000012</v>
      </c>
      <c r="H37" s="101">
        <f t="shared" si="24"/>
        <v>32.000000000000007</v>
      </c>
      <c r="I37" s="95">
        <f t="shared" si="12"/>
        <v>0.64000000000000012</v>
      </c>
      <c r="J37" s="81"/>
      <c r="K37" s="92">
        <v>5.7</v>
      </c>
      <c r="L37" s="82">
        <f t="shared" si="36"/>
        <v>0.32</v>
      </c>
      <c r="M37" s="103">
        <f t="shared" si="28"/>
        <v>16</v>
      </c>
      <c r="N37" s="96">
        <f t="shared" si="29"/>
        <v>0.32</v>
      </c>
      <c r="P37" s="1">
        <v>5.7</v>
      </c>
      <c r="Q37" s="83">
        <f t="shared" si="30"/>
        <v>0.96</v>
      </c>
      <c r="R37" s="84">
        <v>38</v>
      </c>
      <c r="S37" s="85">
        <f t="shared" si="2"/>
        <v>0.95</v>
      </c>
      <c r="T37" s="81"/>
      <c r="U37" s="92">
        <v>5.7</v>
      </c>
      <c r="V37" s="88">
        <f>V36+X$5</f>
        <v>0.65</v>
      </c>
      <c r="W37" s="1">
        <v>34</v>
      </c>
      <c r="X37" s="95">
        <f t="shared" si="14"/>
        <v>0.65384615384615385</v>
      </c>
      <c r="Y37" s="81"/>
      <c r="Z37" s="92">
        <v>5.7</v>
      </c>
      <c r="AA37" s="82">
        <f t="shared" si="38"/>
        <v>0.33599999999999991</v>
      </c>
      <c r="AB37" s="80">
        <v>17</v>
      </c>
      <c r="AC37" s="96">
        <f t="shared" si="31"/>
        <v>0.34</v>
      </c>
      <c r="AE37" s="1">
        <v>5.7</v>
      </c>
      <c r="AF37" s="83">
        <f t="shared" si="32"/>
        <v>0.96000000000000041</v>
      </c>
      <c r="AG37" s="101">
        <f t="shared" si="10"/>
        <v>48.000000000000021</v>
      </c>
      <c r="AH37" s="85">
        <f t="shared" si="3"/>
        <v>0.96000000000000041</v>
      </c>
      <c r="AI37" s="81"/>
      <c r="AJ37" s="92">
        <v>5.7</v>
      </c>
      <c r="AK37" s="88">
        <f>AK36+AM$5</f>
        <v>0.54269230769230792</v>
      </c>
      <c r="AL37" s="101">
        <v>27</v>
      </c>
      <c r="AM37" s="95">
        <f t="shared" si="16"/>
        <v>0.54</v>
      </c>
      <c r="AN37" s="81"/>
      <c r="AO37" s="92">
        <v>5.7</v>
      </c>
      <c r="AP37" s="82">
        <f t="shared" si="40"/>
        <v>0.33599999999999991</v>
      </c>
      <c r="AQ37" s="80">
        <v>17</v>
      </c>
      <c r="AR37" s="96">
        <f t="shared" si="33"/>
        <v>0.34</v>
      </c>
      <c r="AT37" s="1">
        <v>5.7</v>
      </c>
      <c r="AU37" s="83">
        <f t="shared" si="34"/>
        <v>0.95200000000000029</v>
      </c>
      <c r="AV37" s="102">
        <v>47</v>
      </c>
      <c r="AW37" s="85">
        <f t="shared" si="4"/>
        <v>0.94</v>
      </c>
      <c r="AX37" s="81"/>
      <c r="AY37" s="92">
        <v>5.7</v>
      </c>
      <c r="AZ37" s="88">
        <f>AZ36+BB$5</f>
        <v>0.49469230769230788</v>
      </c>
      <c r="BA37" s="1">
        <v>25</v>
      </c>
      <c r="BB37" s="95">
        <f t="shared" si="18"/>
        <v>0.5</v>
      </c>
      <c r="BC37" s="81"/>
      <c r="BD37" s="92">
        <v>5.7</v>
      </c>
      <c r="BE37" s="82">
        <f t="shared" si="42"/>
        <v>0.18823529411764706</v>
      </c>
      <c r="BF37" s="80">
        <v>10</v>
      </c>
      <c r="BG37" s="96">
        <f t="shared" si="35"/>
        <v>0.19607843137254902</v>
      </c>
    </row>
    <row r="38" spans="1:59" x14ac:dyDescent="0.25">
      <c r="A38" s="90">
        <v>5.8</v>
      </c>
      <c r="B38" s="98">
        <f t="shared" si="26"/>
        <v>0.97400000000000031</v>
      </c>
      <c r="C38" s="102">
        <v>49</v>
      </c>
      <c r="D38" s="85">
        <f t="shared" si="0"/>
        <v>0.98</v>
      </c>
      <c r="E38" s="81"/>
      <c r="F38" s="93">
        <v>5.8</v>
      </c>
      <c r="G38" s="88">
        <f t="shared" si="27"/>
        <v>0.68000000000000016</v>
      </c>
      <c r="H38" s="101">
        <f t="shared" si="24"/>
        <v>34.000000000000007</v>
      </c>
      <c r="I38" s="95">
        <f t="shared" si="12"/>
        <v>0.68000000000000016</v>
      </c>
      <c r="J38" s="81"/>
      <c r="K38" s="93">
        <v>5.8</v>
      </c>
      <c r="L38" s="82">
        <f t="shared" si="36"/>
        <v>0.36</v>
      </c>
      <c r="M38" s="103">
        <f t="shared" si="28"/>
        <v>18</v>
      </c>
      <c r="N38" s="96">
        <f t="shared" si="29"/>
        <v>0.36</v>
      </c>
      <c r="P38" s="90">
        <v>5.8</v>
      </c>
      <c r="Q38" s="83">
        <f t="shared" si="30"/>
        <v>0.98</v>
      </c>
      <c r="R38" s="84">
        <v>39</v>
      </c>
      <c r="S38" s="85">
        <f t="shared" si="2"/>
        <v>0.97499999999999998</v>
      </c>
      <c r="T38" s="81"/>
      <c r="U38" s="93">
        <v>5.8</v>
      </c>
      <c r="V38" s="88">
        <f t="shared" si="37"/>
        <v>0.69038461538461537</v>
      </c>
      <c r="W38" s="1">
        <v>36</v>
      </c>
      <c r="X38" s="95">
        <f t="shared" si="14"/>
        <v>0.69230769230769229</v>
      </c>
      <c r="Y38" s="81"/>
      <c r="Z38" s="93">
        <v>5.8</v>
      </c>
      <c r="AA38" s="82">
        <f t="shared" si="38"/>
        <v>0.37799999999999989</v>
      </c>
      <c r="AB38" s="80">
        <v>19</v>
      </c>
      <c r="AC38" s="96">
        <f t="shared" si="31"/>
        <v>0.38</v>
      </c>
      <c r="AE38" s="90">
        <v>5.8</v>
      </c>
      <c r="AF38" s="83">
        <f t="shared" si="32"/>
        <v>0.98000000000000043</v>
      </c>
      <c r="AG38" s="101">
        <f t="shared" si="10"/>
        <v>49.000000000000021</v>
      </c>
      <c r="AH38" s="85">
        <f t="shared" si="3"/>
        <v>0.98000000000000043</v>
      </c>
      <c r="AI38" s="81"/>
      <c r="AJ38" s="93">
        <v>5.8</v>
      </c>
      <c r="AK38" s="88">
        <f t="shared" ref="AK38:AK39" si="43">AK37+AM$5</f>
        <v>0.57269230769230794</v>
      </c>
      <c r="AL38" s="101">
        <v>29</v>
      </c>
      <c r="AM38" s="95">
        <f t="shared" si="16"/>
        <v>0.57999999999999996</v>
      </c>
      <c r="AN38" s="81"/>
      <c r="AO38" s="93">
        <v>5.8</v>
      </c>
      <c r="AP38" s="82">
        <f t="shared" si="40"/>
        <v>0.37799999999999989</v>
      </c>
      <c r="AQ38" s="80">
        <v>19</v>
      </c>
      <c r="AR38" s="96">
        <f t="shared" si="33"/>
        <v>0.38</v>
      </c>
      <c r="AT38" s="90">
        <v>5.8</v>
      </c>
      <c r="AU38" s="83">
        <f t="shared" si="34"/>
        <v>0.97600000000000031</v>
      </c>
      <c r="AV38" s="102">
        <v>49</v>
      </c>
      <c r="AW38" s="85">
        <f t="shared" si="4"/>
        <v>0.98</v>
      </c>
      <c r="AX38" s="81"/>
      <c r="AY38" s="93">
        <v>5.8</v>
      </c>
      <c r="AZ38" s="88">
        <f t="shared" ref="AZ38:AZ39" si="44">AZ37+BB$5</f>
        <v>0.5186923076923079</v>
      </c>
      <c r="BA38" s="1">
        <v>26</v>
      </c>
      <c r="BB38" s="95">
        <f t="shared" si="18"/>
        <v>0.52</v>
      </c>
      <c r="BC38" s="81"/>
      <c r="BD38" s="93">
        <v>5.8</v>
      </c>
      <c r="BE38" s="82">
        <f t="shared" si="42"/>
        <v>0.21176470588235294</v>
      </c>
      <c r="BF38" s="80">
        <v>11</v>
      </c>
      <c r="BG38" s="96">
        <f t="shared" si="35"/>
        <v>0.21568627450980393</v>
      </c>
    </row>
    <row r="39" spans="1:59" x14ac:dyDescent="0.25">
      <c r="A39" s="1">
        <v>5.9</v>
      </c>
      <c r="B39" s="98">
        <f t="shared" si="26"/>
        <v>1.0000000000000002</v>
      </c>
      <c r="C39" s="102">
        <f t="shared" si="23"/>
        <v>50.000000000000014</v>
      </c>
      <c r="D39" s="85">
        <f t="shared" si="0"/>
        <v>1.0000000000000002</v>
      </c>
      <c r="E39" s="81"/>
      <c r="F39" s="92">
        <v>5.9</v>
      </c>
      <c r="G39" s="88">
        <f t="shared" si="27"/>
        <v>0.7200000000000002</v>
      </c>
      <c r="H39" s="101">
        <f t="shared" si="24"/>
        <v>36.000000000000007</v>
      </c>
      <c r="I39" s="95">
        <f t="shared" si="12"/>
        <v>0.7200000000000002</v>
      </c>
      <c r="J39" s="81"/>
      <c r="K39" s="92">
        <v>5.9</v>
      </c>
      <c r="L39" s="82">
        <f t="shared" si="36"/>
        <v>0.39999999999999997</v>
      </c>
      <c r="M39" s="103">
        <f t="shared" si="28"/>
        <v>20</v>
      </c>
      <c r="N39" s="96">
        <f t="shared" si="29"/>
        <v>0.4</v>
      </c>
      <c r="P39" s="1">
        <v>5.9</v>
      </c>
      <c r="Q39" s="83">
        <f t="shared" si="30"/>
        <v>1</v>
      </c>
      <c r="R39" s="84">
        <f t="shared" ref="R39" si="45">Q39*Q$7</f>
        <v>40</v>
      </c>
      <c r="S39" s="85">
        <f t="shared" si="2"/>
        <v>1</v>
      </c>
      <c r="T39" s="81"/>
      <c r="U39" s="92">
        <v>5.9</v>
      </c>
      <c r="V39" s="88">
        <f t="shared" si="37"/>
        <v>0.73076923076923073</v>
      </c>
      <c r="W39" s="1">
        <f t="shared" si="25"/>
        <v>38</v>
      </c>
      <c r="X39" s="95">
        <f t="shared" si="14"/>
        <v>0.73076923076923073</v>
      </c>
      <c r="Y39" s="81"/>
      <c r="Z39" s="92">
        <v>5.9</v>
      </c>
      <c r="AA39" s="82">
        <f t="shared" si="38"/>
        <v>0.41999999999999987</v>
      </c>
      <c r="AB39" s="80">
        <f t="shared" ref="AB39:AB59" si="46">AA39*50</f>
        <v>20.999999999999993</v>
      </c>
      <c r="AC39" s="96">
        <f t="shared" si="31"/>
        <v>0.41999999999999987</v>
      </c>
      <c r="AE39" s="1">
        <v>5.9</v>
      </c>
      <c r="AF39" s="83">
        <f t="shared" si="32"/>
        <v>1.0000000000000004</v>
      </c>
      <c r="AG39" s="101">
        <f t="shared" si="10"/>
        <v>50.000000000000021</v>
      </c>
      <c r="AH39" s="85">
        <f t="shared" si="3"/>
        <v>1.0000000000000004</v>
      </c>
      <c r="AI39" s="81"/>
      <c r="AJ39" s="92">
        <v>5.9</v>
      </c>
      <c r="AK39" s="88">
        <f t="shared" si="43"/>
        <v>0.60269230769230797</v>
      </c>
      <c r="AL39" s="101">
        <v>30</v>
      </c>
      <c r="AM39" s="95">
        <f t="shared" si="16"/>
        <v>0.6</v>
      </c>
      <c r="AN39" s="81"/>
      <c r="AO39" s="92">
        <v>5.9</v>
      </c>
      <c r="AP39" s="82">
        <f t="shared" si="40"/>
        <v>0.41999999999999987</v>
      </c>
      <c r="AQ39" s="80">
        <f t="shared" ref="AQ39:AQ59" si="47">AP39*50</f>
        <v>20.999999999999993</v>
      </c>
      <c r="AR39" s="96">
        <f t="shared" si="33"/>
        <v>0.41999999999999987</v>
      </c>
      <c r="AT39" s="1">
        <v>5.9</v>
      </c>
      <c r="AU39" s="83">
        <f t="shared" si="34"/>
        <v>1.0000000000000002</v>
      </c>
      <c r="AV39" s="102">
        <f t="shared" si="9"/>
        <v>50.000000000000014</v>
      </c>
      <c r="AW39" s="85">
        <f t="shared" si="4"/>
        <v>1.0000000000000002</v>
      </c>
      <c r="AX39" s="81"/>
      <c r="AY39" s="92">
        <v>5.9</v>
      </c>
      <c r="AZ39" s="88">
        <f t="shared" si="44"/>
        <v>0.54269230769230792</v>
      </c>
      <c r="BA39" s="1">
        <v>27</v>
      </c>
      <c r="BB39" s="95">
        <f t="shared" si="18"/>
        <v>0.54</v>
      </c>
      <c r="BC39" s="81"/>
      <c r="BD39" s="92">
        <v>5.9</v>
      </c>
      <c r="BE39" s="82">
        <f t="shared" si="42"/>
        <v>0.23529411764705882</v>
      </c>
      <c r="BF39" s="80">
        <f t="shared" ref="BF39:BF59" si="48">BE39*51</f>
        <v>12</v>
      </c>
      <c r="BG39" s="96">
        <f t="shared" si="35"/>
        <v>0.23529411764705882</v>
      </c>
    </row>
    <row r="40" spans="1:59" x14ac:dyDescent="0.25">
      <c r="B40" s="99"/>
      <c r="C40" s="99"/>
      <c r="F40" s="93">
        <v>6</v>
      </c>
      <c r="G40" s="87">
        <f>G39+$I$6</f>
        <v>0.74800000000000022</v>
      </c>
      <c r="H40" s="101">
        <v>38</v>
      </c>
      <c r="I40" s="95">
        <f t="shared" si="12"/>
        <v>0.76</v>
      </c>
      <c r="K40" s="93">
        <v>6</v>
      </c>
      <c r="L40" s="87">
        <f>L39+$N$5</f>
        <v>0.42799999999999999</v>
      </c>
      <c r="M40" s="103">
        <v>21</v>
      </c>
      <c r="N40" s="96">
        <f t="shared" si="29"/>
        <v>0.42</v>
      </c>
      <c r="P40" s="1"/>
      <c r="Q40" s="99"/>
      <c r="R40" s="99"/>
      <c r="S40" s="1"/>
      <c r="U40" s="93">
        <v>6</v>
      </c>
      <c r="V40" s="87">
        <f>V39+X$6</f>
        <v>0.75769230769230766</v>
      </c>
      <c r="W40" s="1">
        <v>40</v>
      </c>
      <c r="X40" s="95">
        <f t="shared" si="14"/>
        <v>0.76923076923076927</v>
      </c>
      <c r="Z40" s="93">
        <v>6</v>
      </c>
      <c r="AA40" s="87">
        <f>AA39+AC$5</f>
        <v>0.4479999999999999</v>
      </c>
      <c r="AB40" s="80">
        <v>22</v>
      </c>
      <c r="AC40" s="96">
        <f t="shared" si="31"/>
        <v>0.44</v>
      </c>
      <c r="AE40" s="1"/>
      <c r="AF40" s="99"/>
      <c r="AG40" s="99"/>
      <c r="AH40" s="1"/>
      <c r="AJ40" s="93">
        <v>6</v>
      </c>
      <c r="AK40" s="87">
        <f>AK39+AM$6</f>
        <v>0.64269230769230801</v>
      </c>
      <c r="AL40" s="101">
        <v>32</v>
      </c>
      <c r="AM40" s="95">
        <f t="shared" si="16"/>
        <v>0.64</v>
      </c>
      <c r="AO40" s="93">
        <v>6</v>
      </c>
      <c r="AP40" s="87">
        <f>AP39+AR$5</f>
        <v>0.4479999999999999</v>
      </c>
      <c r="AQ40" s="80">
        <v>22</v>
      </c>
      <c r="AR40" s="96">
        <f t="shared" si="33"/>
        <v>0.44</v>
      </c>
      <c r="AT40" s="1"/>
      <c r="AU40" s="99"/>
      <c r="AV40" s="99"/>
      <c r="AW40" s="1"/>
      <c r="AY40" s="93">
        <v>6</v>
      </c>
      <c r="AZ40" s="87">
        <f>AZ39+BB$6</f>
        <v>0.58869230769230796</v>
      </c>
      <c r="BA40" s="1">
        <v>29</v>
      </c>
      <c r="BB40" s="95">
        <f t="shared" si="18"/>
        <v>0.57999999999999996</v>
      </c>
      <c r="BD40" s="93">
        <v>6</v>
      </c>
      <c r="BE40" s="87">
        <f>BE39+BG$5</f>
        <v>0.2803921568627451</v>
      </c>
      <c r="BF40" s="80">
        <v>14</v>
      </c>
      <c r="BG40" s="96">
        <f t="shared" si="35"/>
        <v>0.27450980392156865</v>
      </c>
    </row>
    <row r="41" spans="1:59" x14ac:dyDescent="0.25">
      <c r="F41" s="92">
        <v>6.1</v>
      </c>
      <c r="G41" s="87">
        <f t="shared" ref="G41:G49" si="49">G40+$I$6</f>
        <v>0.77600000000000025</v>
      </c>
      <c r="H41" s="101">
        <v>39</v>
      </c>
      <c r="I41" s="95">
        <f t="shared" si="12"/>
        <v>0.78</v>
      </c>
      <c r="K41" s="92">
        <v>6.1</v>
      </c>
      <c r="L41" s="87">
        <f t="shared" ref="L41:L49" si="50">L40+$N$5</f>
        <v>0.45600000000000002</v>
      </c>
      <c r="M41" s="103">
        <v>23</v>
      </c>
      <c r="N41" s="96">
        <f t="shared" si="29"/>
        <v>0.46</v>
      </c>
      <c r="P41" s="1"/>
      <c r="Q41" s="1"/>
      <c r="R41" s="1"/>
      <c r="S41" s="1"/>
      <c r="U41" s="92">
        <v>6.1</v>
      </c>
      <c r="V41" s="87">
        <f t="shared" ref="V41:V49" si="51">V40+X$6</f>
        <v>0.7846153846153846</v>
      </c>
      <c r="W41" s="1">
        <v>41</v>
      </c>
      <c r="X41" s="95">
        <f t="shared" si="14"/>
        <v>0.78846153846153844</v>
      </c>
      <c r="Z41" s="92">
        <v>6.1</v>
      </c>
      <c r="AA41" s="87">
        <f t="shared" ref="AA41:AA49" si="52">AA40+AC$5</f>
        <v>0.47599999999999992</v>
      </c>
      <c r="AB41" s="80">
        <v>24</v>
      </c>
      <c r="AC41" s="96">
        <f t="shared" si="31"/>
        <v>0.48</v>
      </c>
      <c r="AE41" s="1"/>
      <c r="AF41" s="1"/>
      <c r="AG41" s="1"/>
      <c r="AH41" s="1"/>
      <c r="AJ41" s="92">
        <v>6.1</v>
      </c>
      <c r="AK41" s="87">
        <f t="shared" ref="AK41:AK49" si="53">AK40+AM$6</f>
        <v>0.68269230769230804</v>
      </c>
      <c r="AL41" s="101">
        <v>34</v>
      </c>
      <c r="AM41" s="95">
        <f t="shared" si="16"/>
        <v>0.68</v>
      </c>
      <c r="AO41" s="92">
        <v>6.1</v>
      </c>
      <c r="AP41" s="87">
        <f t="shared" ref="AP41:AP49" si="54">AP40+AR$5</f>
        <v>0.47599999999999992</v>
      </c>
      <c r="AQ41" s="80">
        <v>24</v>
      </c>
      <c r="AR41" s="96">
        <f t="shared" si="33"/>
        <v>0.48</v>
      </c>
      <c r="AT41" s="1"/>
      <c r="AU41" s="1"/>
      <c r="AV41" s="1"/>
      <c r="AW41" s="1"/>
      <c r="AY41" s="92">
        <v>6.1</v>
      </c>
      <c r="AZ41" s="87">
        <f t="shared" ref="AZ41:AZ48" si="55">AZ40+BB$6</f>
        <v>0.634692307692308</v>
      </c>
      <c r="BA41" s="1">
        <v>32</v>
      </c>
      <c r="BB41" s="95">
        <f t="shared" si="18"/>
        <v>0.64</v>
      </c>
      <c r="BD41" s="92">
        <v>6.1</v>
      </c>
      <c r="BE41" s="87">
        <f t="shared" ref="BE41:BE49" si="56">BE40+BG$5</f>
        <v>0.32549019607843138</v>
      </c>
      <c r="BF41" s="80">
        <v>17</v>
      </c>
      <c r="BG41" s="96">
        <f t="shared" si="35"/>
        <v>0.33333333333333331</v>
      </c>
    </row>
    <row r="42" spans="1:59" x14ac:dyDescent="0.25">
      <c r="F42" s="93">
        <v>6.2</v>
      </c>
      <c r="G42" s="87">
        <f t="shared" si="49"/>
        <v>0.80400000000000027</v>
      </c>
      <c r="H42" s="101">
        <v>40</v>
      </c>
      <c r="I42" s="95">
        <f t="shared" si="12"/>
        <v>0.8</v>
      </c>
      <c r="K42" s="93">
        <v>6.2</v>
      </c>
      <c r="L42" s="87">
        <f t="shared" si="50"/>
        <v>0.48400000000000004</v>
      </c>
      <c r="M42" s="103">
        <v>24</v>
      </c>
      <c r="N42" s="96">
        <f t="shared" si="29"/>
        <v>0.48</v>
      </c>
      <c r="P42" s="1"/>
      <c r="Q42" s="1"/>
      <c r="R42" s="1"/>
      <c r="S42" s="1"/>
      <c r="U42" s="93">
        <v>6.2</v>
      </c>
      <c r="V42" s="87">
        <f t="shared" si="51"/>
        <v>0.81153846153846154</v>
      </c>
      <c r="W42" s="1">
        <v>42</v>
      </c>
      <c r="X42" s="95">
        <f t="shared" si="14"/>
        <v>0.80769230769230771</v>
      </c>
      <c r="Z42" s="93">
        <v>6.2</v>
      </c>
      <c r="AA42" s="87">
        <f t="shared" si="52"/>
        <v>0.50399999999999989</v>
      </c>
      <c r="AB42" s="80">
        <v>25</v>
      </c>
      <c r="AC42" s="96">
        <f t="shared" si="31"/>
        <v>0.5</v>
      </c>
      <c r="AE42" s="1"/>
      <c r="AF42" s="1"/>
      <c r="AG42" s="1"/>
      <c r="AH42" s="1"/>
      <c r="AJ42" s="93">
        <v>6.2</v>
      </c>
      <c r="AK42" s="87">
        <f t="shared" si="53"/>
        <v>0.72269230769230808</v>
      </c>
      <c r="AL42" s="101">
        <v>36</v>
      </c>
      <c r="AM42" s="95">
        <f t="shared" si="16"/>
        <v>0.72</v>
      </c>
      <c r="AO42" s="93">
        <v>6.2</v>
      </c>
      <c r="AP42" s="87">
        <f t="shared" si="54"/>
        <v>0.50399999999999989</v>
      </c>
      <c r="AQ42" s="80">
        <v>25</v>
      </c>
      <c r="AR42" s="96">
        <f t="shared" si="33"/>
        <v>0.5</v>
      </c>
      <c r="AT42" s="1"/>
      <c r="AU42" s="1"/>
      <c r="AV42" s="1"/>
      <c r="AW42" s="1"/>
      <c r="AY42" s="93">
        <v>6.2</v>
      </c>
      <c r="AZ42" s="87">
        <f t="shared" si="55"/>
        <v>0.68069230769230804</v>
      </c>
      <c r="BA42" s="1">
        <v>34</v>
      </c>
      <c r="BB42" s="95">
        <f t="shared" si="18"/>
        <v>0.68</v>
      </c>
      <c r="BD42" s="93">
        <v>6.2</v>
      </c>
      <c r="BE42" s="87">
        <f t="shared" si="56"/>
        <v>0.37058823529411766</v>
      </c>
      <c r="BF42" s="80">
        <v>19</v>
      </c>
      <c r="BG42" s="96">
        <f t="shared" si="35"/>
        <v>0.37254901960784315</v>
      </c>
    </row>
    <row r="43" spans="1:59" x14ac:dyDescent="0.25">
      <c r="F43" s="92">
        <v>6.3</v>
      </c>
      <c r="G43" s="87">
        <f t="shared" si="49"/>
        <v>0.83200000000000029</v>
      </c>
      <c r="H43" s="101">
        <v>42</v>
      </c>
      <c r="I43" s="95">
        <f t="shared" si="12"/>
        <v>0.84</v>
      </c>
      <c r="K43" s="92">
        <v>6.3</v>
      </c>
      <c r="L43" s="87">
        <f t="shared" si="50"/>
        <v>0.51200000000000001</v>
      </c>
      <c r="M43" s="103">
        <v>26</v>
      </c>
      <c r="N43" s="96">
        <f t="shared" si="29"/>
        <v>0.52</v>
      </c>
      <c r="P43" s="1"/>
      <c r="Q43" s="1"/>
      <c r="R43" s="1"/>
      <c r="S43" s="1"/>
      <c r="U43" s="92">
        <v>6.3</v>
      </c>
      <c r="V43" s="87">
        <f t="shared" si="51"/>
        <v>0.83846153846153848</v>
      </c>
      <c r="W43" s="1">
        <v>44</v>
      </c>
      <c r="X43" s="95">
        <f t="shared" si="14"/>
        <v>0.84615384615384615</v>
      </c>
      <c r="Z43" s="92">
        <v>6.3</v>
      </c>
      <c r="AA43" s="87">
        <f t="shared" si="52"/>
        <v>0.53199999999999992</v>
      </c>
      <c r="AB43" s="80">
        <v>27</v>
      </c>
      <c r="AC43" s="96">
        <f t="shared" si="31"/>
        <v>0.54</v>
      </c>
      <c r="AE43" s="1"/>
      <c r="AF43" s="1"/>
      <c r="AG43" s="1"/>
      <c r="AH43" s="1"/>
      <c r="AJ43" s="92">
        <v>6.3</v>
      </c>
      <c r="AK43" s="87">
        <f t="shared" si="53"/>
        <v>0.76269230769230811</v>
      </c>
      <c r="AL43" s="101">
        <v>38</v>
      </c>
      <c r="AM43" s="95">
        <f t="shared" si="16"/>
        <v>0.76</v>
      </c>
      <c r="AO43" s="92">
        <v>6.3</v>
      </c>
      <c r="AP43" s="87">
        <f t="shared" si="54"/>
        <v>0.53199999999999992</v>
      </c>
      <c r="AQ43" s="80">
        <v>27</v>
      </c>
      <c r="AR43" s="96">
        <f t="shared" si="33"/>
        <v>0.54</v>
      </c>
      <c r="AT43" s="1"/>
      <c r="AU43" s="1"/>
      <c r="AV43" s="1"/>
      <c r="AW43" s="1"/>
      <c r="AY43" s="92">
        <v>6.3</v>
      </c>
      <c r="AZ43" s="87">
        <f t="shared" si="55"/>
        <v>0.72669230769230808</v>
      </c>
      <c r="BA43" s="1">
        <v>36</v>
      </c>
      <c r="BB43" s="95">
        <f t="shared" si="18"/>
        <v>0.72</v>
      </c>
      <c r="BD43" s="92">
        <v>6.3</v>
      </c>
      <c r="BE43" s="87">
        <f t="shared" si="56"/>
        <v>0.41568627450980394</v>
      </c>
      <c r="BF43" s="80">
        <v>21</v>
      </c>
      <c r="BG43" s="96">
        <f t="shared" si="35"/>
        <v>0.41176470588235292</v>
      </c>
    </row>
    <row r="44" spans="1:59" x14ac:dyDescent="0.25">
      <c r="F44" s="93">
        <v>6.4</v>
      </c>
      <c r="G44" s="87">
        <f t="shared" si="49"/>
        <v>0.86000000000000032</v>
      </c>
      <c r="H44" s="101">
        <f t="shared" si="24"/>
        <v>43.000000000000014</v>
      </c>
      <c r="I44" s="95">
        <f t="shared" si="12"/>
        <v>0.86000000000000032</v>
      </c>
      <c r="K44" s="93">
        <v>6.4</v>
      </c>
      <c r="L44" s="87">
        <f t="shared" si="50"/>
        <v>0.54</v>
      </c>
      <c r="M44" s="103">
        <f t="shared" si="28"/>
        <v>27</v>
      </c>
      <c r="N44" s="96">
        <f t="shared" si="29"/>
        <v>0.54</v>
      </c>
      <c r="P44" s="1"/>
      <c r="Q44" s="1"/>
      <c r="R44" s="1"/>
      <c r="S44" s="1"/>
      <c r="U44" s="93">
        <v>6.4</v>
      </c>
      <c r="V44" s="87">
        <f t="shared" si="51"/>
        <v>0.86538461538461542</v>
      </c>
      <c r="W44" s="1">
        <f t="shared" si="25"/>
        <v>45</v>
      </c>
      <c r="X44" s="95">
        <f t="shared" si="14"/>
        <v>0.86538461538461542</v>
      </c>
      <c r="Z44" s="93">
        <v>6.4</v>
      </c>
      <c r="AA44" s="87">
        <f>AA43+AC$5</f>
        <v>0.55999999999999994</v>
      </c>
      <c r="AB44" s="80">
        <f t="shared" si="46"/>
        <v>27.999999999999996</v>
      </c>
      <c r="AC44" s="96">
        <f t="shared" si="31"/>
        <v>0.55999999999999994</v>
      </c>
      <c r="AE44" s="1"/>
      <c r="AF44" s="1"/>
      <c r="AG44" s="1"/>
      <c r="AH44" s="1"/>
      <c r="AJ44" s="93">
        <v>6.4</v>
      </c>
      <c r="AK44" s="87">
        <f t="shared" si="53"/>
        <v>0.80269230769230815</v>
      </c>
      <c r="AL44" s="101">
        <v>40</v>
      </c>
      <c r="AM44" s="95">
        <f t="shared" si="16"/>
        <v>0.8</v>
      </c>
      <c r="AO44" s="93">
        <v>6.4</v>
      </c>
      <c r="AP44" s="87">
        <f t="shared" si="54"/>
        <v>0.55999999999999994</v>
      </c>
      <c r="AQ44" s="80">
        <f t="shared" si="47"/>
        <v>27.999999999999996</v>
      </c>
      <c r="AR44" s="96">
        <f t="shared" si="33"/>
        <v>0.55999999999999994</v>
      </c>
      <c r="AT44" s="1"/>
      <c r="AU44" s="1"/>
      <c r="AV44" s="1"/>
      <c r="AW44" s="1"/>
      <c r="AY44" s="93">
        <v>6.4</v>
      </c>
      <c r="AZ44" s="87">
        <f t="shared" si="55"/>
        <v>0.77269230769230812</v>
      </c>
      <c r="BA44" s="1">
        <v>39</v>
      </c>
      <c r="BB44" s="95">
        <f t="shared" si="18"/>
        <v>0.78</v>
      </c>
      <c r="BD44" s="93">
        <v>6.4</v>
      </c>
      <c r="BE44" s="87">
        <f t="shared" si="56"/>
        <v>0.46078431372549022</v>
      </c>
      <c r="BF44" s="80">
        <v>24</v>
      </c>
      <c r="BG44" s="96">
        <f t="shared" si="35"/>
        <v>0.47058823529411764</v>
      </c>
    </row>
    <row r="45" spans="1:59" x14ac:dyDescent="0.25">
      <c r="F45" s="92">
        <v>6.5</v>
      </c>
      <c r="G45" s="87">
        <f t="shared" si="49"/>
        <v>0.88800000000000034</v>
      </c>
      <c r="H45" s="101">
        <v>44</v>
      </c>
      <c r="I45" s="95">
        <f t="shared" si="12"/>
        <v>0.88</v>
      </c>
      <c r="K45" s="92">
        <v>6.5</v>
      </c>
      <c r="L45" s="87">
        <f t="shared" si="50"/>
        <v>0.56800000000000006</v>
      </c>
      <c r="M45" s="103">
        <v>28</v>
      </c>
      <c r="N45" s="96">
        <f t="shared" si="29"/>
        <v>0.56000000000000005</v>
      </c>
      <c r="P45" s="1"/>
      <c r="Q45" s="1"/>
      <c r="R45" s="1"/>
      <c r="S45" s="1"/>
      <c r="U45" s="92">
        <v>6.5</v>
      </c>
      <c r="V45" s="87">
        <f t="shared" si="51"/>
        <v>0.89230769230769236</v>
      </c>
      <c r="W45" s="1">
        <v>46</v>
      </c>
      <c r="X45" s="95">
        <f t="shared" si="14"/>
        <v>0.88461538461538458</v>
      </c>
      <c r="Z45" s="92">
        <v>6.5</v>
      </c>
      <c r="AA45" s="87">
        <f t="shared" si="52"/>
        <v>0.58799999999999997</v>
      </c>
      <c r="AB45" s="80">
        <v>29</v>
      </c>
      <c r="AC45" s="96">
        <f t="shared" si="31"/>
        <v>0.57999999999999996</v>
      </c>
      <c r="AE45" s="1"/>
      <c r="AF45" s="1"/>
      <c r="AG45" s="1"/>
      <c r="AH45" s="1"/>
      <c r="AJ45" s="92">
        <v>6.5</v>
      </c>
      <c r="AK45" s="87">
        <f t="shared" si="53"/>
        <v>0.84269230769230818</v>
      </c>
      <c r="AL45" s="101">
        <v>42</v>
      </c>
      <c r="AM45" s="95">
        <f t="shared" si="16"/>
        <v>0.84</v>
      </c>
      <c r="AO45" s="92">
        <v>6.5</v>
      </c>
      <c r="AP45" s="87">
        <f t="shared" si="54"/>
        <v>0.58799999999999997</v>
      </c>
      <c r="AQ45" s="80">
        <v>30</v>
      </c>
      <c r="AR45" s="96">
        <f t="shared" si="33"/>
        <v>0.6</v>
      </c>
      <c r="AT45" s="1"/>
      <c r="AU45" s="1"/>
      <c r="AV45" s="1"/>
      <c r="AW45" s="1"/>
      <c r="AY45" s="92">
        <v>6.5</v>
      </c>
      <c r="AZ45" s="87">
        <f t="shared" si="55"/>
        <v>0.81869230769230816</v>
      </c>
      <c r="BA45" s="1">
        <v>41</v>
      </c>
      <c r="BB45" s="95">
        <f t="shared" si="18"/>
        <v>0.82</v>
      </c>
      <c r="BD45" s="92">
        <v>6.5</v>
      </c>
      <c r="BE45" s="87">
        <f t="shared" si="56"/>
        <v>0.50588235294117645</v>
      </c>
      <c r="BF45" s="80">
        <v>26</v>
      </c>
      <c r="BG45" s="96">
        <f t="shared" si="35"/>
        <v>0.50980392156862742</v>
      </c>
    </row>
    <row r="46" spans="1:59" x14ac:dyDescent="0.25">
      <c r="F46" s="93">
        <v>6.6</v>
      </c>
      <c r="G46" s="87">
        <f t="shared" si="49"/>
        <v>0.91600000000000037</v>
      </c>
      <c r="H46" s="101">
        <v>46</v>
      </c>
      <c r="I46" s="95">
        <f t="shared" si="12"/>
        <v>0.92</v>
      </c>
      <c r="K46" s="93">
        <v>6.6</v>
      </c>
      <c r="L46" s="87">
        <f t="shared" si="50"/>
        <v>0.59600000000000009</v>
      </c>
      <c r="M46" s="103">
        <v>30</v>
      </c>
      <c r="N46" s="96">
        <f t="shared" si="29"/>
        <v>0.6</v>
      </c>
      <c r="P46" s="1"/>
      <c r="Q46" s="1"/>
      <c r="R46" s="1"/>
      <c r="S46" s="1"/>
      <c r="U46" s="93">
        <v>6.6</v>
      </c>
      <c r="V46" s="87">
        <f t="shared" si="51"/>
        <v>0.9192307692307693</v>
      </c>
      <c r="W46" s="1">
        <v>48</v>
      </c>
      <c r="X46" s="95">
        <f t="shared" si="14"/>
        <v>0.92307692307692313</v>
      </c>
      <c r="Z46" s="93">
        <v>6.6</v>
      </c>
      <c r="AA46" s="87">
        <f t="shared" si="52"/>
        <v>0.61599999999999999</v>
      </c>
      <c r="AB46" s="80">
        <v>31</v>
      </c>
      <c r="AC46" s="96">
        <f t="shared" si="31"/>
        <v>0.62</v>
      </c>
      <c r="AE46" s="1"/>
      <c r="AF46" s="1"/>
      <c r="AG46" s="1"/>
      <c r="AH46" s="1"/>
      <c r="AJ46" s="93">
        <v>6.6</v>
      </c>
      <c r="AK46" s="87">
        <f t="shared" si="53"/>
        <v>0.88269230769230822</v>
      </c>
      <c r="AL46" s="101">
        <v>44</v>
      </c>
      <c r="AM46" s="95">
        <f t="shared" si="16"/>
        <v>0.88</v>
      </c>
      <c r="AO46" s="93">
        <v>6.6</v>
      </c>
      <c r="AP46" s="87">
        <f t="shared" si="54"/>
        <v>0.61599999999999999</v>
      </c>
      <c r="AQ46" s="80">
        <v>31</v>
      </c>
      <c r="AR46" s="96">
        <f t="shared" si="33"/>
        <v>0.62</v>
      </c>
      <c r="AT46" s="1"/>
      <c r="AU46" s="1"/>
      <c r="AV46" s="1"/>
      <c r="AW46" s="1"/>
      <c r="AY46" s="93">
        <v>6.6</v>
      </c>
      <c r="AZ46" s="87">
        <f t="shared" si="55"/>
        <v>0.8646923076923082</v>
      </c>
      <c r="BA46" s="1">
        <v>42</v>
      </c>
      <c r="BB46" s="95">
        <f t="shared" si="18"/>
        <v>0.84</v>
      </c>
      <c r="BD46" s="93">
        <v>6.6</v>
      </c>
      <c r="BE46" s="87">
        <f t="shared" si="56"/>
        <v>0.55098039215686268</v>
      </c>
      <c r="BF46" s="80">
        <v>28</v>
      </c>
      <c r="BG46" s="96">
        <f t="shared" si="35"/>
        <v>0.5490196078431373</v>
      </c>
    </row>
    <row r="47" spans="1:59" x14ac:dyDescent="0.25">
      <c r="F47" s="92">
        <v>6.7</v>
      </c>
      <c r="G47" s="87">
        <f t="shared" si="49"/>
        <v>0.94400000000000039</v>
      </c>
      <c r="H47" s="101">
        <v>47</v>
      </c>
      <c r="I47" s="95">
        <f t="shared" si="12"/>
        <v>0.94</v>
      </c>
      <c r="K47" s="92">
        <v>6.7</v>
      </c>
      <c r="L47" s="87">
        <f t="shared" si="50"/>
        <v>0.62400000000000011</v>
      </c>
      <c r="M47" s="103">
        <v>31</v>
      </c>
      <c r="N47" s="96">
        <f t="shared" si="29"/>
        <v>0.62</v>
      </c>
      <c r="P47" s="1"/>
      <c r="Q47" s="1"/>
      <c r="R47" s="1"/>
      <c r="S47" s="1"/>
      <c r="U47" s="92">
        <v>6.7</v>
      </c>
      <c r="V47" s="87">
        <f t="shared" si="51"/>
        <v>0.94615384615384623</v>
      </c>
      <c r="W47" s="1">
        <v>50</v>
      </c>
      <c r="X47" s="95">
        <f t="shared" si="14"/>
        <v>0.96153846153846156</v>
      </c>
      <c r="Z47" s="92">
        <v>6.7</v>
      </c>
      <c r="AA47" s="87">
        <f t="shared" si="52"/>
        <v>0.64400000000000002</v>
      </c>
      <c r="AB47" s="80">
        <v>32</v>
      </c>
      <c r="AC47" s="96">
        <f t="shared" si="31"/>
        <v>0.64</v>
      </c>
      <c r="AE47" s="1"/>
      <c r="AF47" s="1"/>
      <c r="AG47" s="1"/>
      <c r="AH47" s="1"/>
      <c r="AJ47" s="92">
        <v>6.7</v>
      </c>
      <c r="AK47" s="87">
        <f t="shared" si="53"/>
        <v>0.92269230769230826</v>
      </c>
      <c r="AL47" s="101">
        <v>46</v>
      </c>
      <c r="AM47" s="95">
        <f t="shared" si="16"/>
        <v>0.92</v>
      </c>
      <c r="AO47" s="92">
        <v>6.7</v>
      </c>
      <c r="AP47" s="87">
        <f t="shared" si="54"/>
        <v>0.64400000000000002</v>
      </c>
      <c r="AQ47" s="80">
        <v>32</v>
      </c>
      <c r="AR47" s="96">
        <f t="shared" si="33"/>
        <v>0.64</v>
      </c>
      <c r="AT47" s="1"/>
      <c r="AU47" s="1"/>
      <c r="AV47" s="1"/>
      <c r="AW47" s="1"/>
      <c r="AY47" s="92">
        <v>6.7</v>
      </c>
      <c r="AZ47" s="87">
        <f t="shared" si="55"/>
        <v>0.91069230769230824</v>
      </c>
      <c r="BA47" s="1">
        <v>46</v>
      </c>
      <c r="BB47" s="95">
        <f t="shared" si="18"/>
        <v>0.92</v>
      </c>
      <c r="BD47" s="92">
        <v>6.7</v>
      </c>
      <c r="BE47" s="87">
        <f t="shared" si="56"/>
        <v>0.5960784313725489</v>
      </c>
      <c r="BF47" s="80">
        <v>30</v>
      </c>
      <c r="BG47" s="96">
        <f t="shared" si="35"/>
        <v>0.58823529411764708</v>
      </c>
    </row>
    <row r="48" spans="1:59" x14ac:dyDescent="0.25">
      <c r="F48" s="93">
        <v>6.8</v>
      </c>
      <c r="G48" s="87">
        <f t="shared" si="49"/>
        <v>0.97200000000000042</v>
      </c>
      <c r="H48" s="101">
        <v>48</v>
      </c>
      <c r="I48" s="95">
        <f t="shared" si="12"/>
        <v>0.96</v>
      </c>
      <c r="K48" s="93">
        <v>6.8</v>
      </c>
      <c r="L48" s="87">
        <f t="shared" si="50"/>
        <v>0.65200000000000014</v>
      </c>
      <c r="M48" s="103">
        <v>33</v>
      </c>
      <c r="N48" s="96">
        <f t="shared" si="29"/>
        <v>0.66</v>
      </c>
      <c r="P48" s="1"/>
      <c r="Q48" s="1"/>
      <c r="R48" s="1"/>
      <c r="S48" s="1"/>
      <c r="U48" s="93">
        <v>6.8</v>
      </c>
      <c r="V48" s="87">
        <f t="shared" si="51"/>
        <v>0.97307692307692317</v>
      </c>
      <c r="W48" s="1">
        <v>51</v>
      </c>
      <c r="X48" s="95">
        <f t="shared" si="14"/>
        <v>0.98076923076923073</v>
      </c>
      <c r="Z48" s="93">
        <v>6.8</v>
      </c>
      <c r="AA48" s="87">
        <f t="shared" si="52"/>
        <v>0.67200000000000004</v>
      </c>
      <c r="AB48" s="80">
        <v>34</v>
      </c>
      <c r="AC48" s="96">
        <f t="shared" si="31"/>
        <v>0.68</v>
      </c>
      <c r="AE48" s="1"/>
      <c r="AF48" s="1"/>
      <c r="AG48" s="1"/>
      <c r="AH48" s="1"/>
      <c r="AJ48" s="93">
        <v>6.8</v>
      </c>
      <c r="AK48" s="87">
        <f t="shared" si="53"/>
        <v>0.96269230769230829</v>
      </c>
      <c r="AL48" s="101">
        <v>48</v>
      </c>
      <c r="AM48" s="95">
        <f t="shared" si="16"/>
        <v>0.96</v>
      </c>
      <c r="AO48" s="93">
        <v>6.8</v>
      </c>
      <c r="AP48" s="87">
        <f t="shared" si="54"/>
        <v>0.67200000000000004</v>
      </c>
      <c r="AQ48" s="80">
        <v>34</v>
      </c>
      <c r="AR48" s="96">
        <f t="shared" si="33"/>
        <v>0.68</v>
      </c>
      <c r="AT48" s="1"/>
      <c r="AU48" s="1"/>
      <c r="AV48" s="1"/>
      <c r="AW48" s="1"/>
      <c r="AY48" s="93">
        <v>6.8</v>
      </c>
      <c r="AZ48" s="87">
        <f t="shared" si="55"/>
        <v>0.95669230769230829</v>
      </c>
      <c r="BA48" s="1">
        <v>48</v>
      </c>
      <c r="BB48" s="95">
        <f t="shared" si="18"/>
        <v>0.96</v>
      </c>
      <c r="BD48" s="93">
        <v>6.8</v>
      </c>
      <c r="BE48" s="87">
        <f t="shared" si="56"/>
        <v>0.64117647058823513</v>
      </c>
      <c r="BF48" s="80">
        <v>33</v>
      </c>
      <c r="BG48" s="96">
        <f t="shared" si="35"/>
        <v>0.6470588235294118</v>
      </c>
    </row>
    <row r="49" spans="6:59" x14ac:dyDescent="0.25">
      <c r="F49" s="92">
        <v>6.9</v>
      </c>
      <c r="G49" s="87">
        <f t="shared" si="49"/>
        <v>1.0000000000000004</v>
      </c>
      <c r="H49" s="101">
        <f t="shared" si="24"/>
        <v>50.000000000000021</v>
      </c>
      <c r="I49" s="95">
        <f t="shared" si="12"/>
        <v>1.0000000000000004</v>
      </c>
      <c r="K49" s="92">
        <v>6.9</v>
      </c>
      <c r="L49" s="87">
        <f t="shared" si="50"/>
        <v>0.68000000000000016</v>
      </c>
      <c r="M49" s="103">
        <f t="shared" si="28"/>
        <v>34.000000000000007</v>
      </c>
      <c r="N49" s="96">
        <f t="shared" si="29"/>
        <v>0.68000000000000016</v>
      </c>
      <c r="P49" s="1"/>
      <c r="Q49" s="1"/>
      <c r="R49" s="1"/>
      <c r="S49" s="1"/>
      <c r="U49" s="92">
        <v>6.9</v>
      </c>
      <c r="V49" s="87">
        <f t="shared" si="51"/>
        <v>1</v>
      </c>
      <c r="W49" s="1">
        <f t="shared" si="25"/>
        <v>52</v>
      </c>
      <c r="X49" s="95">
        <f t="shared" si="14"/>
        <v>1</v>
      </c>
      <c r="Z49" s="92">
        <v>6.9</v>
      </c>
      <c r="AA49" s="87">
        <f t="shared" si="52"/>
        <v>0.70000000000000007</v>
      </c>
      <c r="AB49" s="80">
        <f t="shared" si="46"/>
        <v>35</v>
      </c>
      <c r="AC49" s="96">
        <f t="shared" si="31"/>
        <v>0.7</v>
      </c>
      <c r="AE49" s="1"/>
      <c r="AF49" s="1"/>
      <c r="AG49" s="1"/>
      <c r="AH49" s="1"/>
      <c r="AJ49" s="92">
        <v>6.9</v>
      </c>
      <c r="AK49" s="87">
        <f t="shared" si="53"/>
        <v>1.0026923076923082</v>
      </c>
      <c r="AL49" s="101">
        <v>50</v>
      </c>
      <c r="AM49" s="95">
        <f t="shared" si="16"/>
        <v>1</v>
      </c>
      <c r="AO49" s="92">
        <v>6.9</v>
      </c>
      <c r="AP49" s="87">
        <f t="shared" si="54"/>
        <v>0.70000000000000007</v>
      </c>
      <c r="AQ49" s="80">
        <f t="shared" si="47"/>
        <v>35</v>
      </c>
      <c r="AR49" s="96">
        <f t="shared" si="33"/>
        <v>0.7</v>
      </c>
      <c r="AT49" s="1"/>
      <c r="AU49" s="1"/>
      <c r="AV49" s="1"/>
      <c r="AW49" s="1"/>
      <c r="AY49" s="92">
        <v>6.9</v>
      </c>
      <c r="AZ49" s="87">
        <f>AZ48+BB$6</f>
        <v>1.0026923076923082</v>
      </c>
      <c r="BA49" s="1">
        <v>50</v>
      </c>
      <c r="BB49" s="95">
        <f t="shared" si="18"/>
        <v>1</v>
      </c>
      <c r="BD49" s="92">
        <v>6.9</v>
      </c>
      <c r="BE49" s="87">
        <f t="shared" si="56"/>
        <v>0.68627450980392135</v>
      </c>
      <c r="BF49" s="80">
        <f t="shared" si="48"/>
        <v>34.999999999999986</v>
      </c>
      <c r="BG49" s="96">
        <f t="shared" si="35"/>
        <v>0.68627450980392124</v>
      </c>
    </row>
    <row r="50" spans="6:59" x14ac:dyDescent="0.25">
      <c r="K50" s="93">
        <v>7</v>
      </c>
      <c r="L50" s="87">
        <f>L49+$N$6</f>
        <v>0.71200000000000019</v>
      </c>
      <c r="M50" s="103">
        <v>36</v>
      </c>
      <c r="N50" s="96">
        <f t="shared" si="29"/>
        <v>0.72</v>
      </c>
      <c r="P50" s="1"/>
      <c r="Q50" s="1"/>
      <c r="R50" s="1"/>
      <c r="S50" s="1"/>
      <c r="U50" s="92"/>
      <c r="Z50" s="93">
        <v>7</v>
      </c>
      <c r="AA50" s="87">
        <f>AA49+AC$6</f>
        <v>0.73000000000000009</v>
      </c>
      <c r="AB50" s="80">
        <v>37</v>
      </c>
      <c r="AC50" s="96">
        <f t="shared" si="31"/>
        <v>0.74</v>
      </c>
      <c r="AE50" s="1"/>
      <c r="AF50" s="1"/>
      <c r="AG50" s="1"/>
      <c r="AH50" s="1"/>
      <c r="AJ50" s="92"/>
      <c r="AO50" s="93">
        <v>7</v>
      </c>
      <c r="AP50" s="87">
        <f>AP49+AR$6</f>
        <v>0.73000000000000009</v>
      </c>
      <c r="AQ50" s="80">
        <v>37</v>
      </c>
      <c r="AR50" s="96">
        <f t="shared" si="33"/>
        <v>0.74</v>
      </c>
      <c r="AT50" s="1"/>
      <c r="AU50" s="1"/>
      <c r="AV50" s="1"/>
      <c r="AW50" s="1"/>
      <c r="AY50" s="92"/>
      <c r="BD50" s="93">
        <v>7</v>
      </c>
      <c r="BE50" s="87">
        <f>BE49+BG$6</f>
        <v>0.71764705882352919</v>
      </c>
      <c r="BF50" s="80">
        <v>37</v>
      </c>
      <c r="BG50" s="96">
        <f t="shared" si="35"/>
        <v>0.72549019607843135</v>
      </c>
    </row>
    <row r="51" spans="6:59" x14ac:dyDescent="0.25">
      <c r="K51" s="92">
        <v>7.1</v>
      </c>
      <c r="L51" s="87">
        <f t="shared" ref="L51:L59" si="57">L50+$N$6</f>
        <v>0.74400000000000022</v>
      </c>
      <c r="M51" s="103">
        <v>37</v>
      </c>
      <c r="N51" s="96">
        <f t="shared" si="29"/>
        <v>0.74</v>
      </c>
      <c r="P51" s="1"/>
      <c r="Q51" s="1"/>
      <c r="R51" s="1"/>
      <c r="S51" s="1"/>
      <c r="U51" s="92"/>
      <c r="Z51" s="92">
        <v>7.1</v>
      </c>
      <c r="AA51" s="87">
        <f t="shared" ref="AA51:AA59" si="58">AA50+AC$6</f>
        <v>0.76000000000000012</v>
      </c>
      <c r="AB51" s="80">
        <f t="shared" si="46"/>
        <v>38.000000000000007</v>
      </c>
      <c r="AC51" s="96">
        <f t="shared" si="31"/>
        <v>0.76000000000000012</v>
      </c>
      <c r="AE51" s="1"/>
      <c r="AF51" s="1"/>
      <c r="AG51" s="1"/>
      <c r="AH51" s="1"/>
      <c r="AJ51" s="92"/>
      <c r="AO51" s="92">
        <v>7.1</v>
      </c>
      <c r="AP51" s="87">
        <f t="shared" ref="AP51:AP59" si="59">AP50+AR$6</f>
        <v>0.76000000000000012</v>
      </c>
      <c r="AQ51" s="80">
        <f t="shared" si="47"/>
        <v>38.000000000000007</v>
      </c>
      <c r="AR51" s="96">
        <f t="shared" si="33"/>
        <v>0.76000000000000012</v>
      </c>
      <c r="AT51" s="1"/>
      <c r="AU51" s="1"/>
      <c r="AV51" s="1"/>
      <c r="AW51" s="1"/>
      <c r="AY51" s="92"/>
      <c r="BD51" s="92">
        <v>7.1</v>
      </c>
      <c r="BE51" s="87">
        <f t="shared" ref="BE51:BE59" si="60">BE50+BG$6</f>
        <v>0.74901960784313704</v>
      </c>
      <c r="BF51" s="80">
        <v>38</v>
      </c>
      <c r="BG51" s="96">
        <f t="shared" si="35"/>
        <v>0.74509803921568629</v>
      </c>
    </row>
    <row r="52" spans="6:59" x14ac:dyDescent="0.25">
      <c r="K52" s="93">
        <v>7.2</v>
      </c>
      <c r="L52" s="87">
        <f t="shared" si="57"/>
        <v>0.77600000000000025</v>
      </c>
      <c r="M52" s="103">
        <v>38</v>
      </c>
      <c r="N52" s="96">
        <f t="shared" si="29"/>
        <v>0.76</v>
      </c>
      <c r="P52" s="1"/>
      <c r="Q52" s="1"/>
      <c r="R52" s="1"/>
      <c r="S52" s="1"/>
      <c r="U52" s="92"/>
      <c r="Z52" s="93">
        <v>7.2</v>
      </c>
      <c r="AA52" s="87">
        <f t="shared" si="58"/>
        <v>0.79000000000000015</v>
      </c>
      <c r="AB52" s="80">
        <v>40</v>
      </c>
      <c r="AC52" s="96">
        <f t="shared" si="31"/>
        <v>0.8</v>
      </c>
      <c r="AE52" s="1"/>
      <c r="AF52" s="1"/>
      <c r="AG52" s="1"/>
      <c r="AH52" s="1"/>
      <c r="AJ52" s="92"/>
      <c r="AO52" s="93">
        <v>7.2</v>
      </c>
      <c r="AP52" s="87">
        <f t="shared" si="59"/>
        <v>0.79000000000000015</v>
      </c>
      <c r="AQ52" s="80">
        <v>40</v>
      </c>
      <c r="AR52" s="96">
        <f t="shared" si="33"/>
        <v>0.8</v>
      </c>
      <c r="AT52" s="1"/>
      <c r="AU52" s="1"/>
      <c r="AV52" s="1"/>
      <c r="AW52" s="1"/>
      <c r="AY52" s="92"/>
      <c r="BD52" s="93">
        <v>7.2</v>
      </c>
      <c r="BE52" s="87">
        <f t="shared" si="60"/>
        <v>0.78039215686274488</v>
      </c>
      <c r="BF52" s="80">
        <v>40</v>
      </c>
      <c r="BG52" s="96">
        <f t="shared" si="35"/>
        <v>0.78431372549019607</v>
      </c>
    </row>
    <row r="53" spans="6:59" x14ac:dyDescent="0.25">
      <c r="K53" s="92">
        <v>7.3</v>
      </c>
      <c r="L53" s="87">
        <f t="shared" si="57"/>
        <v>0.80800000000000027</v>
      </c>
      <c r="M53" s="103">
        <v>40</v>
      </c>
      <c r="N53" s="96">
        <f t="shared" si="29"/>
        <v>0.8</v>
      </c>
      <c r="P53" s="1"/>
      <c r="Q53" s="1"/>
      <c r="R53" s="1"/>
      <c r="S53" s="1"/>
      <c r="U53" s="92"/>
      <c r="Z53" s="92">
        <v>7.3</v>
      </c>
      <c r="AA53" s="87">
        <f t="shared" si="58"/>
        <v>0.82000000000000017</v>
      </c>
      <c r="AB53" s="80">
        <f t="shared" si="46"/>
        <v>41.000000000000007</v>
      </c>
      <c r="AC53" s="96">
        <f t="shared" si="31"/>
        <v>0.82000000000000017</v>
      </c>
      <c r="AE53" s="1"/>
      <c r="AF53" s="1"/>
      <c r="AG53" s="1"/>
      <c r="AH53" s="1"/>
      <c r="AJ53" s="92"/>
      <c r="AO53" s="92">
        <v>7.3</v>
      </c>
      <c r="AP53" s="87">
        <f t="shared" si="59"/>
        <v>0.82000000000000017</v>
      </c>
      <c r="AQ53" s="80">
        <f t="shared" si="47"/>
        <v>41.000000000000007</v>
      </c>
      <c r="AR53" s="96">
        <f t="shared" si="33"/>
        <v>0.82000000000000017</v>
      </c>
      <c r="AT53" s="1"/>
      <c r="AU53" s="1"/>
      <c r="AV53" s="1"/>
      <c r="AW53" s="1"/>
      <c r="AY53" s="92"/>
      <c r="BD53" s="92">
        <v>7.3</v>
      </c>
      <c r="BE53" s="87">
        <f t="shared" si="60"/>
        <v>0.81176470588235272</v>
      </c>
      <c r="BF53" s="80">
        <v>41</v>
      </c>
      <c r="BG53" s="96">
        <f t="shared" si="35"/>
        <v>0.80392156862745101</v>
      </c>
    </row>
    <row r="54" spans="6:59" x14ac:dyDescent="0.25">
      <c r="K54" s="93">
        <v>7.4</v>
      </c>
      <c r="L54" s="87">
        <f t="shared" si="57"/>
        <v>0.8400000000000003</v>
      </c>
      <c r="M54" s="103">
        <f t="shared" si="28"/>
        <v>42.000000000000014</v>
      </c>
      <c r="N54" s="96">
        <f t="shared" si="29"/>
        <v>0.8400000000000003</v>
      </c>
      <c r="P54" s="1"/>
      <c r="Q54" s="1"/>
      <c r="R54" s="1"/>
      <c r="S54" s="1"/>
      <c r="U54" s="92"/>
      <c r="Z54" s="93">
        <v>7.4</v>
      </c>
      <c r="AA54" s="87">
        <f t="shared" si="58"/>
        <v>0.8500000000000002</v>
      </c>
      <c r="AB54" s="80">
        <v>43</v>
      </c>
      <c r="AC54" s="96">
        <f t="shared" si="31"/>
        <v>0.86</v>
      </c>
      <c r="AE54" s="1"/>
      <c r="AF54" s="1"/>
      <c r="AG54" s="1"/>
      <c r="AH54" s="1"/>
      <c r="AJ54" s="92"/>
      <c r="AO54" s="93">
        <v>7.4</v>
      </c>
      <c r="AP54" s="87">
        <f t="shared" si="59"/>
        <v>0.8500000000000002</v>
      </c>
      <c r="AQ54" s="80">
        <v>43</v>
      </c>
      <c r="AR54" s="96">
        <f t="shared" si="33"/>
        <v>0.86</v>
      </c>
      <c r="AT54" s="1"/>
      <c r="AU54" s="1"/>
      <c r="AV54" s="1"/>
      <c r="AW54" s="1"/>
      <c r="AY54" s="92"/>
      <c r="BD54" s="93">
        <v>7.4</v>
      </c>
      <c r="BE54" s="87">
        <f t="shared" si="60"/>
        <v>0.84313725490196056</v>
      </c>
      <c r="BF54" s="80">
        <f t="shared" si="48"/>
        <v>42.999999999999986</v>
      </c>
      <c r="BG54" s="96">
        <f t="shared" si="35"/>
        <v>0.84313725490196045</v>
      </c>
    </row>
    <row r="55" spans="6:59" x14ac:dyDescent="0.25">
      <c r="K55" s="92">
        <v>7.5</v>
      </c>
      <c r="L55" s="87">
        <f t="shared" si="57"/>
        <v>0.87200000000000033</v>
      </c>
      <c r="M55" s="103">
        <v>44</v>
      </c>
      <c r="N55" s="96">
        <f t="shared" si="29"/>
        <v>0.88</v>
      </c>
      <c r="P55" s="1"/>
      <c r="Q55" s="1"/>
      <c r="R55" s="1"/>
      <c r="S55" s="1"/>
      <c r="U55" s="92"/>
      <c r="Z55" s="92">
        <v>7.5</v>
      </c>
      <c r="AA55" s="87">
        <f t="shared" si="58"/>
        <v>0.88000000000000023</v>
      </c>
      <c r="AB55" s="80">
        <f t="shared" si="46"/>
        <v>44.000000000000014</v>
      </c>
      <c r="AC55" s="96">
        <f t="shared" si="31"/>
        <v>0.88000000000000034</v>
      </c>
      <c r="AE55" s="1"/>
      <c r="AF55" s="1"/>
      <c r="AG55" s="1"/>
      <c r="AH55" s="1"/>
      <c r="AJ55" s="92"/>
      <c r="AO55" s="92">
        <v>7.5</v>
      </c>
      <c r="AP55" s="87">
        <f t="shared" si="59"/>
        <v>0.88000000000000023</v>
      </c>
      <c r="AQ55" s="80">
        <f t="shared" si="47"/>
        <v>44.000000000000014</v>
      </c>
      <c r="AR55" s="96">
        <f t="shared" si="33"/>
        <v>0.88000000000000034</v>
      </c>
      <c r="AT55" s="1"/>
      <c r="AU55" s="1"/>
      <c r="AV55" s="1"/>
      <c r="AW55" s="1"/>
      <c r="AY55" s="92"/>
      <c r="BD55" s="92">
        <v>7.5</v>
      </c>
      <c r="BE55" s="87">
        <f t="shared" si="60"/>
        <v>0.87450980392156841</v>
      </c>
      <c r="BF55" s="80">
        <v>45</v>
      </c>
      <c r="BG55" s="96">
        <f t="shared" si="35"/>
        <v>0.88235294117647056</v>
      </c>
    </row>
    <row r="56" spans="6:59" x14ac:dyDescent="0.25">
      <c r="K56" s="93">
        <v>7.6</v>
      </c>
      <c r="L56" s="87">
        <f t="shared" si="57"/>
        <v>0.90400000000000036</v>
      </c>
      <c r="M56" s="103">
        <v>45</v>
      </c>
      <c r="N56" s="96">
        <f t="shared" si="29"/>
        <v>0.9</v>
      </c>
      <c r="P56" s="1"/>
      <c r="Q56" s="1"/>
      <c r="R56" s="1"/>
      <c r="S56" s="1"/>
      <c r="U56" s="92"/>
      <c r="Z56" s="93">
        <v>7.6</v>
      </c>
      <c r="AA56" s="87">
        <f t="shared" si="58"/>
        <v>0.91000000000000025</v>
      </c>
      <c r="AB56" s="80">
        <v>46</v>
      </c>
      <c r="AC56" s="96">
        <f t="shared" si="31"/>
        <v>0.92</v>
      </c>
      <c r="AE56" s="1"/>
      <c r="AF56" s="1"/>
      <c r="AG56" s="1"/>
      <c r="AH56" s="1"/>
      <c r="AJ56" s="92"/>
      <c r="AO56" s="93">
        <v>7.6</v>
      </c>
      <c r="AP56" s="87">
        <f t="shared" si="59"/>
        <v>0.91000000000000025</v>
      </c>
      <c r="AQ56" s="80">
        <v>46</v>
      </c>
      <c r="AR56" s="96">
        <f t="shared" si="33"/>
        <v>0.92</v>
      </c>
      <c r="AT56" s="1"/>
      <c r="AU56" s="1"/>
      <c r="AV56" s="1"/>
      <c r="AW56" s="1"/>
      <c r="AY56" s="92"/>
      <c r="BD56" s="93">
        <v>7.6</v>
      </c>
      <c r="BE56" s="87">
        <f t="shared" si="60"/>
        <v>0.90588235294117625</v>
      </c>
      <c r="BF56" s="80">
        <v>46</v>
      </c>
      <c r="BG56" s="96">
        <f t="shared" si="35"/>
        <v>0.90196078431372551</v>
      </c>
    </row>
    <row r="57" spans="6:59" x14ac:dyDescent="0.25">
      <c r="K57" s="92">
        <v>7.7</v>
      </c>
      <c r="L57" s="87">
        <f t="shared" si="57"/>
        <v>0.93600000000000039</v>
      </c>
      <c r="M57" s="103">
        <v>47</v>
      </c>
      <c r="N57" s="96">
        <f t="shared" si="29"/>
        <v>0.94</v>
      </c>
      <c r="P57" s="1"/>
      <c r="Q57" s="1"/>
      <c r="R57" s="1"/>
      <c r="S57" s="1"/>
      <c r="U57" s="92"/>
      <c r="Z57" s="92">
        <v>7.7</v>
      </c>
      <c r="AA57" s="87">
        <f t="shared" si="58"/>
        <v>0.94000000000000028</v>
      </c>
      <c r="AB57" s="80">
        <f t="shared" si="46"/>
        <v>47.000000000000014</v>
      </c>
      <c r="AC57" s="96">
        <f t="shared" si="31"/>
        <v>0.94000000000000028</v>
      </c>
      <c r="AE57" s="1"/>
      <c r="AF57" s="1"/>
      <c r="AG57" s="1"/>
      <c r="AH57" s="1"/>
      <c r="AJ57" s="92"/>
      <c r="AO57" s="92">
        <v>7.7</v>
      </c>
      <c r="AP57" s="87">
        <f t="shared" si="59"/>
        <v>0.94000000000000028</v>
      </c>
      <c r="AQ57" s="80">
        <f t="shared" si="47"/>
        <v>47.000000000000014</v>
      </c>
      <c r="AR57" s="96">
        <f t="shared" si="33"/>
        <v>0.94000000000000028</v>
      </c>
      <c r="AT57" s="1"/>
      <c r="AU57" s="1"/>
      <c r="AV57" s="1"/>
      <c r="AW57" s="1"/>
      <c r="AY57" s="92"/>
      <c r="BD57" s="92">
        <v>7.7</v>
      </c>
      <c r="BE57" s="87">
        <f t="shared" si="60"/>
        <v>0.93725490196078409</v>
      </c>
      <c r="BF57" s="80">
        <v>48</v>
      </c>
      <c r="BG57" s="96">
        <f t="shared" si="35"/>
        <v>0.94117647058823528</v>
      </c>
    </row>
    <row r="58" spans="6:59" x14ac:dyDescent="0.25">
      <c r="K58" s="93">
        <v>7.8000000000000096</v>
      </c>
      <c r="L58" s="87">
        <f t="shared" si="57"/>
        <v>0.96800000000000042</v>
      </c>
      <c r="M58" s="103">
        <v>48</v>
      </c>
      <c r="N58" s="96">
        <f t="shared" si="29"/>
        <v>0.96</v>
      </c>
      <c r="P58" s="1"/>
      <c r="Q58" s="1"/>
      <c r="R58" s="1"/>
      <c r="S58" s="1"/>
      <c r="U58" s="92"/>
      <c r="Z58" s="93">
        <v>7.8000000000000096</v>
      </c>
      <c r="AA58" s="87">
        <f t="shared" si="58"/>
        <v>0.97000000000000031</v>
      </c>
      <c r="AB58" s="80">
        <v>49</v>
      </c>
      <c r="AC58" s="96">
        <f t="shared" si="31"/>
        <v>0.98</v>
      </c>
      <c r="AE58" s="1"/>
      <c r="AF58" s="1"/>
      <c r="AG58" s="1"/>
      <c r="AH58" s="1"/>
      <c r="AJ58" s="92"/>
      <c r="AO58" s="93">
        <v>7.8000000000000096</v>
      </c>
      <c r="AP58" s="87">
        <f t="shared" si="59"/>
        <v>0.97000000000000031</v>
      </c>
      <c r="AQ58" s="80">
        <v>49</v>
      </c>
      <c r="AR58" s="96">
        <f t="shared" si="33"/>
        <v>0.98</v>
      </c>
      <c r="AT58" s="1"/>
      <c r="AU58" s="1"/>
      <c r="AV58" s="1"/>
      <c r="AW58" s="1"/>
      <c r="AY58" s="92"/>
      <c r="BD58" s="93">
        <v>7.8000000000000096</v>
      </c>
      <c r="BE58" s="87">
        <f t="shared" si="60"/>
        <v>0.96862745098039194</v>
      </c>
      <c r="BF58" s="80">
        <v>50</v>
      </c>
      <c r="BG58" s="96">
        <f t="shared" si="35"/>
        <v>0.98039215686274506</v>
      </c>
    </row>
    <row r="59" spans="6:59" x14ac:dyDescent="0.25">
      <c r="K59" s="92">
        <v>7.9000000000000101</v>
      </c>
      <c r="L59" s="87">
        <f t="shared" si="57"/>
        <v>1.0000000000000004</v>
      </c>
      <c r="M59" s="103">
        <f t="shared" si="28"/>
        <v>50.000000000000021</v>
      </c>
      <c r="N59" s="96">
        <f t="shared" si="29"/>
        <v>1.0000000000000004</v>
      </c>
      <c r="P59" s="1"/>
      <c r="Q59" s="1"/>
      <c r="R59" s="1"/>
      <c r="S59" s="1"/>
      <c r="U59" s="92"/>
      <c r="Z59" s="92">
        <v>7.9000000000000101</v>
      </c>
      <c r="AA59" s="87">
        <f t="shared" si="58"/>
        <v>1.0000000000000002</v>
      </c>
      <c r="AB59" s="80">
        <f t="shared" si="46"/>
        <v>50.000000000000014</v>
      </c>
      <c r="AC59" s="96">
        <f t="shared" si="31"/>
        <v>1.0000000000000002</v>
      </c>
      <c r="AE59" s="1"/>
      <c r="AF59" s="1"/>
      <c r="AG59" s="1"/>
      <c r="AH59" s="1"/>
      <c r="AJ59" s="92"/>
      <c r="AO59" s="92">
        <v>7.9000000000000101</v>
      </c>
      <c r="AP59" s="87">
        <f t="shared" si="59"/>
        <v>1.0000000000000002</v>
      </c>
      <c r="AQ59" s="80">
        <f t="shared" si="47"/>
        <v>50.000000000000014</v>
      </c>
      <c r="AR59" s="96">
        <f t="shared" si="33"/>
        <v>1.0000000000000002</v>
      </c>
      <c r="AT59" s="1"/>
      <c r="AU59" s="1"/>
      <c r="AV59" s="1"/>
      <c r="AW59" s="1"/>
      <c r="AY59" s="92"/>
      <c r="BD59" s="92">
        <v>7.9000000000000101</v>
      </c>
      <c r="BE59" s="87">
        <f t="shared" si="60"/>
        <v>0.99999999999999978</v>
      </c>
      <c r="BF59" s="80">
        <f t="shared" si="48"/>
        <v>50.999999999999986</v>
      </c>
      <c r="BG59" s="96">
        <f t="shared" si="35"/>
        <v>0.99999999999999967</v>
      </c>
    </row>
  </sheetData>
  <mergeCells count="16">
    <mergeCell ref="BE2:BG2"/>
    <mergeCell ref="A1:N1"/>
    <mergeCell ref="P1:AC1"/>
    <mergeCell ref="AE1:AR1"/>
    <mergeCell ref="AT1:BG1"/>
    <mergeCell ref="B2:D2"/>
    <mergeCell ref="G2:I2"/>
    <mergeCell ref="L2:N2"/>
    <mergeCell ref="Q2:S2"/>
    <mergeCell ref="V2:X2"/>
    <mergeCell ref="AA2:AC2"/>
    <mergeCell ref="AF2:AH2"/>
    <mergeCell ref="AK2:AM2"/>
    <mergeCell ref="AP2:AR2"/>
    <mergeCell ref="AU2:AW2"/>
    <mergeCell ref="AZ2:BB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3"/>
  <sheetViews>
    <sheetView view="pageBreakPreview" zoomScale="75" zoomScaleNormal="100" zoomScaleSheetLayoutView="75" workbookViewId="0">
      <pane ySplit="9" topLeftCell="A114" activePane="bottomLeft" state="frozen"/>
      <selection pane="bottomLeft" activeCell="A2" sqref="A1:O1048576"/>
    </sheetView>
  </sheetViews>
  <sheetFormatPr defaultRowHeight="15" x14ac:dyDescent="0.25"/>
  <cols>
    <col min="1" max="1" width="11.28515625" style="107" bestFit="1" customWidth="1"/>
    <col min="2" max="2" width="11.28515625" style="107" hidden="1" customWidth="1"/>
    <col min="3" max="3" width="15.5703125" style="107" bestFit="1" customWidth="1"/>
    <col min="4" max="4" width="2.5703125" style="107" customWidth="1"/>
    <col min="5" max="5" width="9.140625" style="107"/>
    <col min="6" max="6" width="0" style="107" hidden="1" customWidth="1"/>
    <col min="7" max="7" width="15.5703125" style="107" bestFit="1" customWidth="1"/>
    <col min="8" max="8" width="3.140625" style="107" customWidth="1"/>
    <col min="9" max="9" width="9.140625" style="107"/>
    <col min="10" max="10" width="0" style="107" hidden="1" customWidth="1"/>
    <col min="11" max="11" width="15.5703125" style="107" bestFit="1" customWidth="1"/>
    <col min="12" max="12" width="3" style="107" customWidth="1"/>
    <col min="13" max="13" width="9.140625" style="107"/>
    <col min="14" max="14" width="0" style="107" hidden="1" customWidth="1"/>
    <col min="15" max="15" width="15.5703125" style="107" bestFit="1" customWidth="1"/>
  </cols>
  <sheetData>
    <row r="1" spans="1:15" ht="29.25" thickBot="1" x14ac:dyDescent="0.3">
      <c r="A1" s="167" t="s">
        <v>194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9"/>
    </row>
    <row r="2" spans="1:15" ht="15.75" thickBot="1" x14ac:dyDescent="0.3"/>
    <row r="3" spans="1:15" x14ac:dyDescent="0.25">
      <c r="A3" s="170" t="s">
        <v>161</v>
      </c>
      <c r="B3" s="171"/>
      <c r="C3" s="172"/>
      <c r="D3" s="108"/>
      <c r="E3" s="170" t="s">
        <v>170</v>
      </c>
      <c r="F3" s="171"/>
      <c r="G3" s="172"/>
      <c r="H3" s="108"/>
      <c r="I3" s="170" t="s">
        <v>176</v>
      </c>
      <c r="J3" s="171"/>
      <c r="K3" s="172"/>
      <c r="L3" s="108"/>
      <c r="M3" s="170" t="s">
        <v>189</v>
      </c>
      <c r="N3" s="171"/>
      <c r="O3" s="172"/>
    </row>
    <row r="4" spans="1:15" ht="15.75" thickBot="1" x14ac:dyDescent="0.3">
      <c r="A4" s="128" t="s">
        <v>162</v>
      </c>
      <c r="B4" s="129"/>
      <c r="C4" s="130" t="s">
        <v>163</v>
      </c>
      <c r="D4" s="109"/>
      <c r="E4" s="128" t="s">
        <v>162</v>
      </c>
      <c r="F4" s="129"/>
      <c r="G4" s="130" t="s">
        <v>163</v>
      </c>
      <c r="H4" s="109"/>
      <c r="I4" s="128" t="s">
        <v>162</v>
      </c>
      <c r="J4" s="129"/>
      <c r="K4" s="130" t="s">
        <v>163</v>
      </c>
      <c r="L4" s="109"/>
      <c r="M4" s="128" t="s">
        <v>162</v>
      </c>
      <c r="N4" s="129"/>
      <c r="O4" s="130" t="s">
        <v>163</v>
      </c>
    </row>
    <row r="5" spans="1:15" x14ac:dyDescent="0.25">
      <c r="A5" s="133" t="s">
        <v>165</v>
      </c>
      <c r="B5" s="140"/>
      <c r="C5" s="134" t="s">
        <v>196</v>
      </c>
      <c r="D5" s="110"/>
      <c r="E5" s="133" t="s">
        <v>165</v>
      </c>
      <c r="F5" s="140"/>
      <c r="G5" s="134" t="s">
        <v>201</v>
      </c>
      <c r="H5" s="110"/>
      <c r="I5" s="133" t="s">
        <v>165</v>
      </c>
      <c r="J5" s="140"/>
      <c r="K5" s="134" t="s">
        <v>201</v>
      </c>
      <c r="L5" s="110"/>
      <c r="M5" s="133" t="s">
        <v>165</v>
      </c>
      <c r="N5" s="140"/>
      <c r="O5" s="134" t="s">
        <v>182</v>
      </c>
    </row>
    <row r="6" spans="1:15" x14ac:dyDescent="0.25">
      <c r="A6" s="135">
        <v>2</v>
      </c>
      <c r="B6" s="141"/>
      <c r="C6" s="136" t="s">
        <v>197</v>
      </c>
      <c r="D6" s="110"/>
      <c r="E6" s="135">
        <v>3</v>
      </c>
      <c r="F6" s="141"/>
      <c r="G6" s="136" t="s">
        <v>202</v>
      </c>
      <c r="H6" s="110"/>
      <c r="I6" s="135">
        <v>4</v>
      </c>
      <c r="J6" s="141"/>
      <c r="K6" s="136" t="s">
        <v>206</v>
      </c>
      <c r="L6" s="110"/>
      <c r="M6" s="135">
        <v>5</v>
      </c>
      <c r="N6" s="141"/>
      <c r="O6" s="136" t="s">
        <v>183</v>
      </c>
    </row>
    <row r="7" spans="1:15" x14ac:dyDescent="0.25">
      <c r="A7" s="135">
        <v>3</v>
      </c>
      <c r="B7" s="141"/>
      <c r="C7" s="136" t="s">
        <v>198</v>
      </c>
      <c r="D7" s="110"/>
      <c r="E7" s="135">
        <v>4</v>
      </c>
      <c r="F7" s="141"/>
      <c r="G7" s="136" t="s">
        <v>203</v>
      </c>
      <c r="H7" s="110"/>
      <c r="I7" s="135">
        <v>5</v>
      </c>
      <c r="J7" s="141"/>
      <c r="K7" s="136" t="s">
        <v>207</v>
      </c>
      <c r="L7" s="110"/>
      <c r="M7" s="135">
        <v>6</v>
      </c>
      <c r="N7" s="141"/>
      <c r="O7" s="136" t="s">
        <v>184</v>
      </c>
    </row>
    <row r="8" spans="1:15" x14ac:dyDescent="0.25">
      <c r="A8" s="135">
        <v>4</v>
      </c>
      <c r="B8" s="141"/>
      <c r="C8" s="136" t="s">
        <v>199</v>
      </c>
      <c r="D8" s="110"/>
      <c r="E8" s="135">
        <v>5</v>
      </c>
      <c r="F8" s="141"/>
      <c r="G8" s="136" t="s">
        <v>204</v>
      </c>
      <c r="H8" s="110"/>
      <c r="I8" s="135">
        <v>6</v>
      </c>
      <c r="J8" s="141"/>
      <c r="K8" s="136" t="s">
        <v>208</v>
      </c>
      <c r="L8" s="110"/>
      <c r="M8" s="135">
        <v>7</v>
      </c>
      <c r="N8" s="141"/>
      <c r="O8" s="136" t="s">
        <v>185</v>
      </c>
    </row>
    <row r="9" spans="1:15" ht="15.75" thickBot="1" x14ac:dyDescent="0.3">
      <c r="A9" s="137">
        <v>5</v>
      </c>
      <c r="B9" s="142"/>
      <c r="C9" s="138" t="s">
        <v>200</v>
      </c>
      <c r="D9" s="110"/>
      <c r="E9" s="137">
        <v>6</v>
      </c>
      <c r="F9" s="142"/>
      <c r="G9" s="138" t="s">
        <v>205</v>
      </c>
      <c r="H9" s="110"/>
      <c r="I9" s="137">
        <v>7</v>
      </c>
      <c r="J9" s="142"/>
      <c r="K9" s="138" t="s">
        <v>209</v>
      </c>
      <c r="L9" s="110"/>
      <c r="M9" s="137">
        <v>8</v>
      </c>
      <c r="N9" s="142"/>
      <c r="O9" s="138" t="s">
        <v>186</v>
      </c>
    </row>
    <row r="10" spans="1:15" ht="15.75" thickBot="1" x14ac:dyDescent="0.3"/>
    <row r="11" spans="1:15" x14ac:dyDescent="0.25">
      <c r="A11" s="121"/>
      <c r="B11" s="143"/>
      <c r="C11" s="122"/>
      <c r="E11" s="164"/>
      <c r="F11" s="165"/>
      <c r="G11" s="166"/>
      <c r="I11" s="164"/>
      <c r="J11" s="165"/>
      <c r="K11" s="165"/>
      <c r="M11" s="164"/>
      <c r="N11" s="165"/>
      <c r="O11" s="165"/>
    </row>
    <row r="12" spans="1:15" ht="16.5" thickBot="1" x14ac:dyDescent="0.3">
      <c r="A12" s="123" t="s">
        <v>187</v>
      </c>
      <c r="B12" s="144" t="s">
        <v>39</v>
      </c>
      <c r="C12" s="147" t="s">
        <v>188</v>
      </c>
      <c r="E12" s="123" t="s">
        <v>187</v>
      </c>
      <c r="F12" s="144"/>
      <c r="G12" s="147" t="s">
        <v>188</v>
      </c>
      <c r="I12" s="123" t="s">
        <v>187</v>
      </c>
      <c r="J12" s="144"/>
      <c r="K12" s="124" t="s">
        <v>188</v>
      </c>
      <c r="M12" s="123" t="s">
        <v>187</v>
      </c>
      <c r="N12" s="144"/>
      <c r="O12" s="111" t="s">
        <v>188</v>
      </c>
    </row>
    <row r="13" spans="1:15" s="81" customFormat="1" ht="15.75" x14ac:dyDescent="0.25">
      <c r="A13" s="112">
        <v>0</v>
      </c>
      <c r="B13" s="145">
        <v>0</v>
      </c>
      <c r="C13" s="117" t="s">
        <v>165</v>
      </c>
      <c r="D13" s="139"/>
      <c r="E13" s="112">
        <v>0</v>
      </c>
      <c r="F13" s="145">
        <v>0</v>
      </c>
      <c r="G13" s="117" t="s">
        <v>165</v>
      </c>
      <c r="H13" s="139"/>
      <c r="I13" s="112">
        <v>0</v>
      </c>
      <c r="J13" s="145">
        <v>0</v>
      </c>
      <c r="K13" s="113" t="s">
        <v>165</v>
      </c>
      <c r="L13" s="139"/>
      <c r="M13" s="112">
        <v>0</v>
      </c>
      <c r="N13" s="145">
        <v>0</v>
      </c>
      <c r="O13" s="127" t="s">
        <v>165</v>
      </c>
    </row>
    <row r="14" spans="1:15" s="81" customFormat="1" ht="15.75" x14ac:dyDescent="0.25">
      <c r="A14" s="116">
        <v>1</v>
      </c>
      <c r="B14" s="145">
        <v>8.3333333333333332E-3</v>
      </c>
      <c r="C14" s="117" t="s">
        <v>165</v>
      </c>
      <c r="D14" s="139"/>
      <c r="E14" s="116">
        <v>1</v>
      </c>
      <c r="F14" s="145">
        <v>8.3333333333333332E-3</v>
      </c>
      <c r="G14" s="117" t="s">
        <v>165</v>
      </c>
      <c r="H14" s="139"/>
      <c r="I14" s="116">
        <v>1</v>
      </c>
      <c r="J14" s="145">
        <v>8.3333333333333332E-3</v>
      </c>
      <c r="K14" s="117" t="s">
        <v>165</v>
      </c>
      <c r="L14" s="139"/>
      <c r="M14" s="116">
        <v>1</v>
      </c>
      <c r="N14" s="145">
        <v>8.3333333333333332E-3</v>
      </c>
      <c r="O14" s="127" t="s">
        <v>165</v>
      </c>
    </row>
    <row r="15" spans="1:15" s="81" customFormat="1" ht="15.75" x14ac:dyDescent="0.25">
      <c r="A15" s="112">
        <v>2</v>
      </c>
      <c r="B15" s="145">
        <v>1.6666666666666666E-2</v>
      </c>
      <c r="C15" s="117" t="s">
        <v>165</v>
      </c>
      <c r="D15" s="139"/>
      <c r="E15" s="112">
        <v>2</v>
      </c>
      <c r="F15" s="145">
        <v>1.6666666666666666E-2</v>
      </c>
      <c r="G15" s="117" t="s">
        <v>165</v>
      </c>
      <c r="H15" s="139"/>
      <c r="I15" s="112">
        <v>2</v>
      </c>
      <c r="J15" s="145">
        <v>1.6666666666666666E-2</v>
      </c>
      <c r="K15" s="117" t="s">
        <v>165</v>
      </c>
      <c r="L15" s="139"/>
      <c r="M15" s="112">
        <v>2</v>
      </c>
      <c r="N15" s="145">
        <v>1.6666666666666666E-2</v>
      </c>
      <c r="O15" s="127" t="s">
        <v>165</v>
      </c>
    </row>
    <row r="16" spans="1:15" s="81" customFormat="1" ht="15.75" x14ac:dyDescent="0.25">
      <c r="A16" s="116">
        <v>3</v>
      </c>
      <c r="B16" s="145">
        <v>2.5000000000000001E-2</v>
      </c>
      <c r="C16" s="117" t="s">
        <v>165</v>
      </c>
      <c r="D16" s="139"/>
      <c r="E16" s="116">
        <v>3</v>
      </c>
      <c r="F16" s="145">
        <v>2.5000000000000001E-2</v>
      </c>
      <c r="G16" s="117" t="s">
        <v>165</v>
      </c>
      <c r="H16" s="139"/>
      <c r="I16" s="116">
        <v>3</v>
      </c>
      <c r="J16" s="145">
        <v>2.5000000000000001E-2</v>
      </c>
      <c r="K16" s="117" t="s">
        <v>165</v>
      </c>
      <c r="L16" s="139"/>
      <c r="M16" s="116">
        <v>3</v>
      </c>
      <c r="N16" s="145">
        <v>2.5000000000000001E-2</v>
      </c>
      <c r="O16" s="127" t="s">
        <v>165</v>
      </c>
    </row>
    <row r="17" spans="1:15" s="81" customFormat="1" ht="15.75" x14ac:dyDescent="0.25">
      <c r="A17" s="112">
        <v>4</v>
      </c>
      <c r="B17" s="145">
        <v>3.3333333333333333E-2</v>
      </c>
      <c r="C17" s="117" t="s">
        <v>165</v>
      </c>
      <c r="D17" s="139"/>
      <c r="E17" s="112">
        <v>4</v>
      </c>
      <c r="F17" s="145">
        <v>3.3333333333333333E-2</v>
      </c>
      <c r="G17" s="117" t="s">
        <v>165</v>
      </c>
      <c r="H17" s="139"/>
      <c r="I17" s="112">
        <v>4</v>
      </c>
      <c r="J17" s="145">
        <v>3.3333333333333333E-2</v>
      </c>
      <c r="K17" s="117" t="s">
        <v>165</v>
      </c>
      <c r="L17" s="139"/>
      <c r="M17" s="112">
        <v>4</v>
      </c>
      <c r="N17" s="145">
        <v>3.3333333333333333E-2</v>
      </c>
      <c r="O17" s="127" t="s">
        <v>165</v>
      </c>
    </row>
    <row r="18" spans="1:15" s="81" customFormat="1" ht="15.75" x14ac:dyDescent="0.25">
      <c r="A18" s="116">
        <v>5</v>
      </c>
      <c r="B18" s="145">
        <v>4.1666666666666664E-2</v>
      </c>
      <c r="C18" s="117" t="s">
        <v>165</v>
      </c>
      <c r="D18" s="139"/>
      <c r="E18" s="116">
        <v>5</v>
      </c>
      <c r="F18" s="145">
        <v>4.1666666666666664E-2</v>
      </c>
      <c r="G18" s="117" t="s">
        <v>165</v>
      </c>
      <c r="H18" s="139"/>
      <c r="I18" s="116">
        <v>5</v>
      </c>
      <c r="J18" s="145">
        <v>4.1666666666666664E-2</v>
      </c>
      <c r="K18" s="117" t="s">
        <v>165</v>
      </c>
      <c r="L18" s="139"/>
      <c r="M18" s="116">
        <v>5</v>
      </c>
      <c r="N18" s="145">
        <v>4.1666666666666664E-2</v>
      </c>
      <c r="O18" s="127" t="s">
        <v>165</v>
      </c>
    </row>
    <row r="19" spans="1:15" s="81" customFormat="1" ht="15.75" x14ac:dyDescent="0.25">
      <c r="A19" s="112">
        <v>6</v>
      </c>
      <c r="B19" s="145">
        <v>0.05</v>
      </c>
      <c r="C19" s="117" t="s">
        <v>165</v>
      </c>
      <c r="D19" s="139"/>
      <c r="E19" s="112">
        <v>6</v>
      </c>
      <c r="F19" s="145">
        <v>0.05</v>
      </c>
      <c r="G19" s="117" t="s">
        <v>165</v>
      </c>
      <c r="H19" s="139"/>
      <c r="I19" s="112">
        <v>6</v>
      </c>
      <c r="J19" s="145">
        <v>0.05</v>
      </c>
      <c r="K19" s="117" t="s">
        <v>165</v>
      </c>
      <c r="L19" s="139"/>
      <c r="M19" s="112">
        <v>6</v>
      </c>
      <c r="N19" s="145">
        <v>0.05</v>
      </c>
      <c r="O19" s="127" t="s">
        <v>165</v>
      </c>
    </row>
    <row r="20" spans="1:15" s="81" customFormat="1" ht="15.75" x14ac:dyDescent="0.25">
      <c r="A20" s="116">
        <v>7</v>
      </c>
      <c r="B20" s="145">
        <v>5.8333333333333334E-2</v>
      </c>
      <c r="C20" s="117" t="s">
        <v>165</v>
      </c>
      <c r="D20" s="139"/>
      <c r="E20" s="116">
        <v>7</v>
      </c>
      <c r="F20" s="145">
        <v>5.8333333333333334E-2</v>
      </c>
      <c r="G20" s="117" t="s">
        <v>165</v>
      </c>
      <c r="H20" s="139"/>
      <c r="I20" s="116">
        <v>7</v>
      </c>
      <c r="J20" s="145">
        <v>5.8333333333333334E-2</v>
      </c>
      <c r="K20" s="117" t="s">
        <v>165</v>
      </c>
      <c r="L20" s="139"/>
      <c r="M20" s="116">
        <v>7</v>
      </c>
      <c r="N20" s="145">
        <v>5.8333333333333334E-2</v>
      </c>
      <c r="O20" s="127" t="s">
        <v>165</v>
      </c>
    </row>
    <row r="21" spans="1:15" s="81" customFormat="1" ht="15.75" x14ac:dyDescent="0.25">
      <c r="A21" s="112">
        <v>8</v>
      </c>
      <c r="B21" s="145">
        <v>6.6666666666666666E-2</v>
      </c>
      <c r="C21" s="117" t="s">
        <v>165</v>
      </c>
      <c r="D21" s="139"/>
      <c r="E21" s="112">
        <v>8</v>
      </c>
      <c r="F21" s="145">
        <v>6.6666666666666666E-2</v>
      </c>
      <c r="G21" s="117" t="s">
        <v>165</v>
      </c>
      <c r="H21" s="139"/>
      <c r="I21" s="112">
        <v>8</v>
      </c>
      <c r="J21" s="145">
        <v>6.6666666666666666E-2</v>
      </c>
      <c r="K21" s="117" t="s">
        <v>165</v>
      </c>
      <c r="L21" s="139"/>
      <c r="M21" s="112">
        <v>8</v>
      </c>
      <c r="N21" s="145">
        <v>6.6666666666666666E-2</v>
      </c>
      <c r="O21" s="127" t="s">
        <v>165</v>
      </c>
    </row>
    <row r="22" spans="1:15" s="81" customFormat="1" ht="15.75" x14ac:dyDescent="0.25">
      <c r="A22" s="116">
        <v>9</v>
      </c>
      <c r="B22" s="145">
        <v>7.4999999999999997E-2</v>
      </c>
      <c r="C22" s="117" t="s">
        <v>165</v>
      </c>
      <c r="D22" s="139"/>
      <c r="E22" s="116">
        <v>9</v>
      </c>
      <c r="F22" s="145">
        <v>7.4999999999999997E-2</v>
      </c>
      <c r="G22" s="117" t="s">
        <v>165</v>
      </c>
      <c r="H22" s="139"/>
      <c r="I22" s="116">
        <v>9</v>
      </c>
      <c r="J22" s="145">
        <v>7.4999999999999997E-2</v>
      </c>
      <c r="K22" s="117" t="s">
        <v>165</v>
      </c>
      <c r="L22" s="139"/>
      <c r="M22" s="116">
        <v>9</v>
      </c>
      <c r="N22" s="145">
        <v>7.4999999999999997E-2</v>
      </c>
      <c r="O22" s="127" t="s">
        <v>165</v>
      </c>
    </row>
    <row r="23" spans="1:15" s="81" customFormat="1" ht="15.75" x14ac:dyDescent="0.25">
      <c r="A23" s="112">
        <v>10</v>
      </c>
      <c r="B23" s="145">
        <v>8.3333333333333329E-2</v>
      </c>
      <c r="C23" s="117" t="s">
        <v>165</v>
      </c>
      <c r="D23" s="139"/>
      <c r="E23" s="112">
        <v>10</v>
      </c>
      <c r="F23" s="145">
        <v>8.3333333333333329E-2</v>
      </c>
      <c r="G23" s="117" t="s">
        <v>165</v>
      </c>
      <c r="H23" s="139"/>
      <c r="I23" s="112">
        <v>10</v>
      </c>
      <c r="J23" s="145">
        <v>8.3333333333333329E-2</v>
      </c>
      <c r="K23" s="117" t="s">
        <v>165</v>
      </c>
      <c r="L23" s="139"/>
      <c r="M23" s="112">
        <v>10</v>
      </c>
      <c r="N23" s="145">
        <v>8.3333333333333329E-2</v>
      </c>
      <c r="O23" s="127" t="s">
        <v>165</v>
      </c>
    </row>
    <row r="24" spans="1:15" s="81" customFormat="1" ht="15.75" x14ac:dyDescent="0.25">
      <c r="A24" s="116">
        <v>11</v>
      </c>
      <c r="B24" s="145">
        <v>9.166666666666666E-2</v>
      </c>
      <c r="C24" s="117" t="s">
        <v>165</v>
      </c>
      <c r="D24" s="139"/>
      <c r="E24" s="116">
        <v>11</v>
      </c>
      <c r="F24" s="145">
        <v>9.166666666666666E-2</v>
      </c>
      <c r="G24" s="117" t="s">
        <v>165</v>
      </c>
      <c r="H24" s="139"/>
      <c r="I24" s="116">
        <v>11</v>
      </c>
      <c r="J24" s="145">
        <v>9.166666666666666E-2</v>
      </c>
      <c r="K24" s="117" t="s">
        <v>165</v>
      </c>
      <c r="L24" s="139"/>
      <c r="M24" s="116">
        <v>11</v>
      </c>
      <c r="N24" s="145">
        <v>9.166666666666666E-2</v>
      </c>
      <c r="O24" s="127" t="s">
        <v>165</v>
      </c>
    </row>
    <row r="25" spans="1:15" s="81" customFormat="1" ht="15.75" x14ac:dyDescent="0.25">
      <c r="A25" s="112">
        <v>12</v>
      </c>
      <c r="B25" s="145">
        <v>0.1</v>
      </c>
      <c r="C25" s="117" t="s">
        <v>165</v>
      </c>
      <c r="D25" s="139"/>
      <c r="E25" s="112">
        <v>12</v>
      </c>
      <c r="F25" s="145">
        <v>0.1</v>
      </c>
      <c r="G25" s="117" t="s">
        <v>165</v>
      </c>
      <c r="H25" s="139"/>
      <c r="I25" s="112">
        <v>12</v>
      </c>
      <c r="J25" s="145">
        <v>0.1</v>
      </c>
      <c r="K25" s="117" t="s">
        <v>165</v>
      </c>
      <c r="L25" s="139"/>
      <c r="M25" s="112">
        <v>12</v>
      </c>
      <c r="N25" s="145">
        <v>0.1</v>
      </c>
      <c r="O25" s="127" t="s">
        <v>165</v>
      </c>
    </row>
    <row r="26" spans="1:15" s="81" customFormat="1" ht="15.75" x14ac:dyDescent="0.25">
      <c r="A26" s="116">
        <v>13</v>
      </c>
      <c r="B26" s="145">
        <v>0.10833333333333334</v>
      </c>
      <c r="C26" s="117" t="s">
        <v>165</v>
      </c>
      <c r="D26" s="139"/>
      <c r="E26" s="116">
        <v>13</v>
      </c>
      <c r="F26" s="145">
        <v>0.10833333333333334</v>
      </c>
      <c r="G26" s="117" t="s">
        <v>165</v>
      </c>
      <c r="H26" s="139"/>
      <c r="I26" s="116">
        <v>13</v>
      </c>
      <c r="J26" s="145">
        <v>0.10833333333333334</v>
      </c>
      <c r="K26" s="117" t="s">
        <v>165</v>
      </c>
      <c r="L26" s="139"/>
      <c r="M26" s="116">
        <v>13</v>
      </c>
      <c r="N26" s="145">
        <v>0.10833333333333334</v>
      </c>
      <c r="O26" s="127" t="s">
        <v>165</v>
      </c>
    </row>
    <row r="27" spans="1:15" s="81" customFormat="1" ht="15.75" x14ac:dyDescent="0.25">
      <c r="A27" s="112">
        <v>14</v>
      </c>
      <c r="B27" s="145">
        <v>0.11666666666666667</v>
      </c>
      <c r="C27" s="117" t="s">
        <v>165</v>
      </c>
      <c r="D27" s="139"/>
      <c r="E27" s="112">
        <v>14</v>
      </c>
      <c r="F27" s="145">
        <v>0.11666666666666667</v>
      </c>
      <c r="G27" s="117" t="s">
        <v>165</v>
      </c>
      <c r="H27" s="139"/>
      <c r="I27" s="112">
        <v>14</v>
      </c>
      <c r="J27" s="145">
        <v>0.11666666666666667</v>
      </c>
      <c r="K27" s="117" t="s">
        <v>165</v>
      </c>
      <c r="L27" s="139"/>
      <c r="M27" s="112">
        <v>14</v>
      </c>
      <c r="N27" s="145">
        <v>0.11666666666666667</v>
      </c>
      <c r="O27" s="127" t="s">
        <v>165</v>
      </c>
    </row>
    <row r="28" spans="1:15" s="81" customFormat="1" ht="15.75" x14ac:dyDescent="0.25">
      <c r="A28" s="116">
        <v>15</v>
      </c>
      <c r="B28" s="145">
        <v>0.125</v>
      </c>
      <c r="C28" s="117" t="s">
        <v>165</v>
      </c>
      <c r="D28" s="139"/>
      <c r="E28" s="116">
        <v>15</v>
      </c>
      <c r="F28" s="145">
        <v>0.125</v>
      </c>
      <c r="G28" s="117" t="s">
        <v>165</v>
      </c>
      <c r="H28" s="139"/>
      <c r="I28" s="116">
        <v>15</v>
      </c>
      <c r="J28" s="145">
        <v>0.125</v>
      </c>
      <c r="K28" s="117" t="s">
        <v>165</v>
      </c>
      <c r="L28" s="139"/>
      <c r="M28" s="116">
        <v>15</v>
      </c>
      <c r="N28" s="145">
        <v>0.125</v>
      </c>
      <c r="O28" s="127" t="s">
        <v>165</v>
      </c>
    </row>
    <row r="29" spans="1:15" s="81" customFormat="1" ht="15.75" x14ac:dyDescent="0.25">
      <c r="A29" s="112">
        <v>16</v>
      </c>
      <c r="B29" s="145">
        <v>0.13333333333333333</v>
      </c>
      <c r="C29" s="117" t="s">
        <v>165</v>
      </c>
      <c r="D29" s="139"/>
      <c r="E29" s="112">
        <v>16</v>
      </c>
      <c r="F29" s="145">
        <v>0.13333333333333333</v>
      </c>
      <c r="G29" s="117" t="s">
        <v>165</v>
      </c>
      <c r="H29" s="139"/>
      <c r="I29" s="112">
        <v>16</v>
      </c>
      <c r="J29" s="145">
        <v>0.13333333333333333</v>
      </c>
      <c r="K29" s="117" t="s">
        <v>165</v>
      </c>
      <c r="L29" s="139"/>
      <c r="M29" s="112">
        <v>16</v>
      </c>
      <c r="N29" s="145">
        <v>0.13333333333333333</v>
      </c>
      <c r="O29" s="127" t="s">
        <v>165</v>
      </c>
    </row>
    <row r="30" spans="1:15" s="81" customFormat="1" ht="15.75" x14ac:dyDescent="0.25">
      <c r="A30" s="116">
        <v>17</v>
      </c>
      <c r="B30" s="145">
        <v>0.14166666666666666</v>
      </c>
      <c r="C30" s="117" t="s">
        <v>165</v>
      </c>
      <c r="D30" s="139"/>
      <c r="E30" s="116">
        <v>17</v>
      </c>
      <c r="F30" s="145">
        <v>0.14166666666666666</v>
      </c>
      <c r="G30" s="117" t="s">
        <v>165</v>
      </c>
      <c r="H30" s="139"/>
      <c r="I30" s="116">
        <v>17</v>
      </c>
      <c r="J30" s="145">
        <v>0.14166666666666666</v>
      </c>
      <c r="K30" s="117" t="s">
        <v>165</v>
      </c>
      <c r="L30" s="139"/>
      <c r="M30" s="116">
        <v>17</v>
      </c>
      <c r="N30" s="145">
        <v>0.14166666666666666</v>
      </c>
      <c r="O30" s="127" t="s">
        <v>165</v>
      </c>
    </row>
    <row r="31" spans="1:15" s="81" customFormat="1" ht="15.75" x14ac:dyDescent="0.25">
      <c r="A31" s="112">
        <v>18</v>
      </c>
      <c r="B31" s="145">
        <v>0.15</v>
      </c>
      <c r="C31" s="117" t="s">
        <v>165</v>
      </c>
      <c r="D31" s="139"/>
      <c r="E31" s="112">
        <v>18</v>
      </c>
      <c r="F31" s="145">
        <v>0.15</v>
      </c>
      <c r="G31" s="117" t="s">
        <v>165</v>
      </c>
      <c r="H31" s="139"/>
      <c r="I31" s="112">
        <v>18</v>
      </c>
      <c r="J31" s="145">
        <v>0.15</v>
      </c>
      <c r="K31" s="117" t="s">
        <v>165</v>
      </c>
      <c r="L31" s="139"/>
      <c r="M31" s="112">
        <v>18</v>
      </c>
      <c r="N31" s="145">
        <v>0.15</v>
      </c>
      <c r="O31" s="127" t="s">
        <v>165</v>
      </c>
    </row>
    <row r="32" spans="1:15" s="81" customFormat="1" ht="15.75" x14ac:dyDescent="0.25">
      <c r="A32" s="116">
        <v>19</v>
      </c>
      <c r="B32" s="145">
        <v>0.15833333333333333</v>
      </c>
      <c r="C32" s="127">
        <v>2</v>
      </c>
      <c r="D32" s="139"/>
      <c r="E32" s="116">
        <v>19</v>
      </c>
      <c r="F32" s="145">
        <v>0.15833333333333333</v>
      </c>
      <c r="G32" s="117" t="s">
        <v>165</v>
      </c>
      <c r="H32" s="139"/>
      <c r="I32" s="116">
        <v>19</v>
      </c>
      <c r="J32" s="145">
        <v>0.15833333333333333</v>
      </c>
      <c r="K32" s="117" t="s">
        <v>165</v>
      </c>
      <c r="L32" s="139"/>
      <c r="M32" s="116">
        <v>19</v>
      </c>
      <c r="N32" s="145">
        <v>0.15833333333333333</v>
      </c>
      <c r="O32" s="127" t="s">
        <v>165</v>
      </c>
    </row>
    <row r="33" spans="1:15" s="81" customFormat="1" ht="15.75" x14ac:dyDescent="0.25">
      <c r="A33" s="112">
        <v>20</v>
      </c>
      <c r="B33" s="145">
        <v>0.16666666666666666</v>
      </c>
      <c r="C33" s="127">
        <v>2.2000000000000002</v>
      </c>
      <c r="D33" s="139"/>
      <c r="E33" s="112">
        <v>20</v>
      </c>
      <c r="F33" s="145">
        <v>0.16666666666666666</v>
      </c>
      <c r="G33" s="127">
        <v>3</v>
      </c>
      <c r="H33" s="139"/>
      <c r="I33" s="112">
        <v>20</v>
      </c>
      <c r="J33" s="145">
        <v>0.16666666666666666</v>
      </c>
      <c r="K33" s="127">
        <v>4</v>
      </c>
      <c r="L33" s="139"/>
      <c r="M33" s="112">
        <v>20</v>
      </c>
      <c r="N33" s="145">
        <v>0.16666666666666666</v>
      </c>
      <c r="O33" s="127" t="s">
        <v>165</v>
      </c>
    </row>
    <row r="34" spans="1:15" s="81" customFormat="1" ht="15.75" x14ac:dyDescent="0.25">
      <c r="A34" s="116">
        <v>21</v>
      </c>
      <c r="B34" s="145">
        <v>0.17499999999999999</v>
      </c>
      <c r="C34" s="127">
        <v>2.4</v>
      </c>
      <c r="D34" s="139"/>
      <c r="E34" s="116">
        <v>21</v>
      </c>
      <c r="F34" s="145">
        <v>0.17499999999999999</v>
      </c>
      <c r="G34" s="127">
        <v>3.1</v>
      </c>
      <c r="H34" s="139"/>
      <c r="I34" s="116">
        <v>21</v>
      </c>
      <c r="J34" s="145">
        <v>0.17499999999999999</v>
      </c>
      <c r="K34" s="127">
        <v>4.3</v>
      </c>
      <c r="L34" s="139"/>
      <c r="M34" s="116">
        <v>21</v>
      </c>
      <c r="N34" s="145">
        <v>0.17499999999999999</v>
      </c>
      <c r="O34" s="127" t="s">
        <v>165</v>
      </c>
    </row>
    <row r="35" spans="1:15" s="81" customFormat="1" ht="15.75" x14ac:dyDescent="0.25">
      <c r="A35" s="112">
        <v>22</v>
      </c>
      <c r="B35" s="145">
        <v>0.18333333333333332</v>
      </c>
      <c r="C35" s="127">
        <v>2.6</v>
      </c>
      <c r="D35" s="139"/>
      <c r="E35" s="112">
        <v>22</v>
      </c>
      <c r="F35" s="145">
        <v>0.18333333333333332</v>
      </c>
      <c r="G35" s="127">
        <v>3.3</v>
      </c>
      <c r="H35" s="139"/>
      <c r="I35" s="112">
        <v>22</v>
      </c>
      <c r="J35" s="145">
        <v>0.18333333333333332</v>
      </c>
      <c r="K35" s="127">
        <v>4.5</v>
      </c>
      <c r="L35" s="139"/>
      <c r="M35" s="112">
        <v>22</v>
      </c>
      <c r="N35" s="145">
        <v>0.18333333333333332</v>
      </c>
      <c r="O35" s="127" t="s">
        <v>165</v>
      </c>
    </row>
    <row r="36" spans="1:15" s="81" customFormat="1" ht="15.75" x14ac:dyDescent="0.25">
      <c r="A36" s="116">
        <v>23</v>
      </c>
      <c r="B36" s="145">
        <v>0.19166666666666668</v>
      </c>
      <c r="C36" s="127">
        <v>2.8</v>
      </c>
      <c r="D36" s="139"/>
      <c r="E36" s="116">
        <v>23</v>
      </c>
      <c r="F36" s="145">
        <v>0.19166666666666668</v>
      </c>
      <c r="G36" s="127">
        <v>3.5</v>
      </c>
      <c r="H36" s="139"/>
      <c r="I36" s="116">
        <v>23</v>
      </c>
      <c r="J36" s="145">
        <v>0.19166666666666668</v>
      </c>
      <c r="K36" s="127">
        <v>4.7</v>
      </c>
      <c r="L36" s="139"/>
      <c r="M36" s="116">
        <v>23</v>
      </c>
      <c r="N36" s="145">
        <v>0.19166666666666668</v>
      </c>
      <c r="O36" s="127" t="s">
        <v>165</v>
      </c>
    </row>
    <row r="37" spans="1:15" s="81" customFormat="1" ht="15.75" x14ac:dyDescent="0.25">
      <c r="A37" s="112">
        <v>24</v>
      </c>
      <c r="B37" s="145">
        <v>0.2</v>
      </c>
      <c r="C37" s="127">
        <v>3</v>
      </c>
      <c r="D37" s="139"/>
      <c r="E37" s="112">
        <v>24</v>
      </c>
      <c r="F37" s="145">
        <v>0.2</v>
      </c>
      <c r="G37" s="127">
        <v>3.7</v>
      </c>
      <c r="H37" s="139"/>
      <c r="I37" s="112">
        <v>24</v>
      </c>
      <c r="J37" s="145">
        <v>0.2</v>
      </c>
      <c r="K37" s="127">
        <v>4.9000000000000004</v>
      </c>
      <c r="L37" s="139"/>
      <c r="M37" s="112">
        <v>24</v>
      </c>
      <c r="N37" s="145">
        <v>0.2</v>
      </c>
      <c r="O37" s="127" t="s">
        <v>165</v>
      </c>
    </row>
    <row r="38" spans="1:15" s="81" customFormat="1" ht="15.75" x14ac:dyDescent="0.25">
      <c r="A38" s="116">
        <v>25</v>
      </c>
      <c r="B38" s="145">
        <v>0.20833333333333334</v>
      </c>
      <c r="C38" s="127">
        <v>3</v>
      </c>
      <c r="D38" s="139"/>
      <c r="E38" s="116">
        <v>25</v>
      </c>
      <c r="F38" s="145">
        <v>0.20833333333333334</v>
      </c>
      <c r="G38" s="127">
        <v>3.9</v>
      </c>
      <c r="H38" s="139"/>
      <c r="I38" s="116">
        <v>25</v>
      </c>
      <c r="J38" s="145">
        <v>0.20833333333333334</v>
      </c>
      <c r="K38" s="127">
        <v>5</v>
      </c>
      <c r="L38" s="139"/>
      <c r="M38" s="116">
        <v>25</v>
      </c>
      <c r="N38" s="145">
        <v>0.20833333333333334</v>
      </c>
      <c r="O38" s="127" t="s">
        <v>165</v>
      </c>
    </row>
    <row r="39" spans="1:15" s="81" customFormat="1" ht="15.75" x14ac:dyDescent="0.25">
      <c r="A39" s="112">
        <v>26</v>
      </c>
      <c r="B39" s="145">
        <v>0.21666666666666667</v>
      </c>
      <c r="C39" s="127">
        <v>3</v>
      </c>
      <c r="D39" s="139"/>
      <c r="E39" s="112">
        <v>26</v>
      </c>
      <c r="F39" s="145">
        <v>0.21666666666666667</v>
      </c>
      <c r="G39" s="127">
        <v>4</v>
      </c>
      <c r="H39" s="139"/>
      <c r="I39" s="112">
        <v>26</v>
      </c>
      <c r="J39" s="145">
        <v>0.21666666666666667</v>
      </c>
      <c r="K39" s="127">
        <v>5</v>
      </c>
      <c r="L39" s="139"/>
      <c r="M39" s="112">
        <v>26</v>
      </c>
      <c r="N39" s="145">
        <v>0.21666666666666667</v>
      </c>
      <c r="O39" s="127">
        <v>5</v>
      </c>
    </row>
    <row r="40" spans="1:15" s="81" customFormat="1" ht="15.75" x14ac:dyDescent="0.25">
      <c r="A40" s="116">
        <v>27</v>
      </c>
      <c r="B40" s="145">
        <v>0.22500000000000001</v>
      </c>
      <c r="C40" s="127">
        <v>3.1</v>
      </c>
      <c r="D40" s="139"/>
      <c r="E40" s="116">
        <v>27</v>
      </c>
      <c r="F40" s="145">
        <v>0.22500000000000001</v>
      </c>
      <c r="G40" s="127">
        <v>4</v>
      </c>
      <c r="H40" s="139"/>
      <c r="I40" s="116">
        <v>27</v>
      </c>
      <c r="J40" s="145">
        <v>0.22500000000000001</v>
      </c>
      <c r="K40" s="127">
        <v>5.0999999999999996</v>
      </c>
      <c r="L40" s="139"/>
      <c r="M40" s="116">
        <v>27</v>
      </c>
      <c r="N40" s="145">
        <v>0.22500000000000001</v>
      </c>
      <c r="O40" s="127">
        <v>5.3</v>
      </c>
    </row>
    <row r="41" spans="1:15" s="81" customFormat="1" ht="15.75" x14ac:dyDescent="0.25">
      <c r="A41" s="112">
        <v>28</v>
      </c>
      <c r="B41" s="145">
        <v>0.23333333333333334</v>
      </c>
      <c r="C41" s="127">
        <v>3.1</v>
      </c>
      <c r="D41" s="139"/>
      <c r="E41" s="112">
        <v>28</v>
      </c>
      <c r="F41" s="145">
        <v>0.23333333333333334</v>
      </c>
      <c r="G41" s="127">
        <v>4.0999999999999996</v>
      </c>
      <c r="H41" s="139"/>
      <c r="I41" s="112">
        <v>28</v>
      </c>
      <c r="J41" s="145">
        <v>0.23333333333333334</v>
      </c>
      <c r="K41" s="127">
        <v>5.2</v>
      </c>
      <c r="L41" s="139"/>
      <c r="M41" s="112">
        <v>28</v>
      </c>
      <c r="N41" s="145">
        <v>0.23333333333333334</v>
      </c>
      <c r="O41" s="127">
        <v>5.5</v>
      </c>
    </row>
    <row r="42" spans="1:15" s="81" customFormat="1" ht="15.75" x14ac:dyDescent="0.25">
      <c r="A42" s="116">
        <v>29</v>
      </c>
      <c r="B42" s="145">
        <v>0.24166666666666667</v>
      </c>
      <c r="C42" s="127">
        <v>3.2</v>
      </c>
      <c r="D42" s="139"/>
      <c r="E42" s="116">
        <v>29</v>
      </c>
      <c r="F42" s="145">
        <v>0.24166666666666667</v>
      </c>
      <c r="G42" s="127">
        <v>4.0999999999999996</v>
      </c>
      <c r="H42" s="139"/>
      <c r="I42" s="116">
        <v>29</v>
      </c>
      <c r="J42" s="145">
        <v>0.24166666666666667</v>
      </c>
      <c r="K42" s="127">
        <v>5.2</v>
      </c>
      <c r="L42" s="139"/>
      <c r="M42" s="116">
        <v>29</v>
      </c>
      <c r="N42" s="145">
        <v>0.24166666666666667</v>
      </c>
      <c r="O42" s="127">
        <v>5.7</v>
      </c>
    </row>
    <row r="43" spans="1:15" s="81" customFormat="1" ht="15.75" x14ac:dyDescent="0.25">
      <c r="A43" s="112">
        <v>30</v>
      </c>
      <c r="B43" s="145">
        <v>0.25</v>
      </c>
      <c r="C43" s="127">
        <v>3.2</v>
      </c>
      <c r="D43" s="139"/>
      <c r="E43" s="112">
        <v>30</v>
      </c>
      <c r="F43" s="145">
        <v>0.25</v>
      </c>
      <c r="G43" s="127">
        <v>4.3</v>
      </c>
      <c r="H43" s="139"/>
      <c r="I43" s="112">
        <v>30</v>
      </c>
      <c r="J43" s="145">
        <v>0.25</v>
      </c>
      <c r="K43" s="127">
        <v>5.3</v>
      </c>
      <c r="L43" s="139"/>
      <c r="M43" s="112">
        <v>30</v>
      </c>
      <c r="N43" s="145">
        <v>0.25</v>
      </c>
      <c r="O43" s="127">
        <v>5.9</v>
      </c>
    </row>
    <row r="44" spans="1:15" s="81" customFormat="1" ht="15.75" x14ac:dyDescent="0.25">
      <c r="A44" s="116">
        <v>31</v>
      </c>
      <c r="B44" s="145">
        <v>0.25833333333333336</v>
      </c>
      <c r="C44" s="127">
        <v>3.2</v>
      </c>
      <c r="D44" s="139"/>
      <c r="E44" s="116">
        <v>31</v>
      </c>
      <c r="F44" s="145">
        <v>0.25833333333333336</v>
      </c>
      <c r="G44" s="127">
        <v>4.3</v>
      </c>
      <c r="H44" s="139"/>
      <c r="I44" s="116">
        <v>31</v>
      </c>
      <c r="J44" s="145">
        <v>0.25833333333333336</v>
      </c>
      <c r="K44" s="127">
        <v>5.3</v>
      </c>
      <c r="L44" s="139"/>
      <c r="M44" s="116">
        <v>31</v>
      </c>
      <c r="N44" s="145">
        <v>0.25833333333333336</v>
      </c>
      <c r="O44" s="127">
        <v>6</v>
      </c>
    </row>
    <row r="45" spans="1:15" s="81" customFormat="1" ht="15.75" x14ac:dyDescent="0.25">
      <c r="A45" s="112">
        <v>32</v>
      </c>
      <c r="B45" s="145">
        <v>0.26666666666666666</v>
      </c>
      <c r="C45" s="127">
        <v>3.3</v>
      </c>
      <c r="D45" s="139"/>
      <c r="E45" s="112">
        <v>32</v>
      </c>
      <c r="F45" s="145">
        <v>0.26666666666666666</v>
      </c>
      <c r="G45" s="127">
        <v>4.4000000000000004</v>
      </c>
      <c r="H45" s="139"/>
      <c r="I45" s="112">
        <v>32</v>
      </c>
      <c r="J45" s="145">
        <v>0.26666666666666666</v>
      </c>
      <c r="K45" s="127">
        <v>5.4</v>
      </c>
      <c r="L45" s="139"/>
      <c r="M45" s="112">
        <v>32</v>
      </c>
      <c r="N45" s="145">
        <v>0.26666666666666666</v>
      </c>
      <c r="O45" s="127">
        <v>6</v>
      </c>
    </row>
    <row r="46" spans="1:15" s="81" customFormat="1" ht="15.75" x14ac:dyDescent="0.25">
      <c r="A46" s="116">
        <v>33</v>
      </c>
      <c r="B46" s="145">
        <v>0.27500000000000002</v>
      </c>
      <c r="C46" s="127">
        <v>3.3</v>
      </c>
      <c r="D46" s="139"/>
      <c r="E46" s="116">
        <v>33</v>
      </c>
      <c r="F46" s="145">
        <v>0.27500000000000002</v>
      </c>
      <c r="G46" s="127">
        <v>4.4000000000000004</v>
      </c>
      <c r="H46" s="139"/>
      <c r="I46" s="116">
        <v>33</v>
      </c>
      <c r="J46" s="145">
        <v>0.27500000000000002</v>
      </c>
      <c r="K46" s="127">
        <v>5.5</v>
      </c>
      <c r="L46" s="139"/>
      <c r="M46" s="116">
        <v>33</v>
      </c>
      <c r="N46" s="145">
        <v>0.27500000000000002</v>
      </c>
      <c r="O46" s="127">
        <v>6.1</v>
      </c>
    </row>
    <row r="47" spans="1:15" s="81" customFormat="1" ht="15.75" x14ac:dyDescent="0.25">
      <c r="A47" s="112">
        <v>34</v>
      </c>
      <c r="B47" s="145">
        <v>0.28333333333333333</v>
      </c>
      <c r="C47" s="127">
        <v>3.4</v>
      </c>
      <c r="D47" s="139"/>
      <c r="E47" s="112">
        <v>34</v>
      </c>
      <c r="F47" s="145">
        <v>0.28333333333333333</v>
      </c>
      <c r="G47" s="127">
        <v>4.4000000000000004</v>
      </c>
      <c r="H47" s="139"/>
      <c r="I47" s="112">
        <v>34</v>
      </c>
      <c r="J47" s="145">
        <v>0.28333333333333333</v>
      </c>
      <c r="K47" s="127">
        <v>5.5</v>
      </c>
      <c r="L47" s="139"/>
      <c r="M47" s="112">
        <v>34</v>
      </c>
      <c r="N47" s="145">
        <v>0.28333333333333333</v>
      </c>
      <c r="O47" s="127">
        <v>6.1</v>
      </c>
    </row>
    <row r="48" spans="1:15" s="81" customFormat="1" ht="15.75" x14ac:dyDescent="0.25">
      <c r="A48" s="116">
        <v>35</v>
      </c>
      <c r="B48" s="145">
        <v>0.29166666666666669</v>
      </c>
      <c r="C48" s="127">
        <v>3.4</v>
      </c>
      <c r="D48" s="139"/>
      <c r="E48" s="116">
        <v>35</v>
      </c>
      <c r="F48" s="145">
        <v>0.29166666666666669</v>
      </c>
      <c r="G48" s="127">
        <v>4.5</v>
      </c>
      <c r="H48" s="139"/>
      <c r="I48" s="116">
        <v>35</v>
      </c>
      <c r="J48" s="145">
        <v>0.29166666666666669</v>
      </c>
      <c r="K48" s="127">
        <v>5.6</v>
      </c>
      <c r="L48" s="139"/>
      <c r="M48" s="116">
        <v>35</v>
      </c>
      <c r="N48" s="145">
        <v>0.29166666666666669</v>
      </c>
      <c r="O48" s="127">
        <v>6.2</v>
      </c>
    </row>
    <row r="49" spans="1:15" s="81" customFormat="1" ht="15.75" x14ac:dyDescent="0.25">
      <c r="A49" s="112">
        <v>36</v>
      </c>
      <c r="B49" s="145">
        <v>0.3</v>
      </c>
      <c r="C49" s="127">
        <v>3.5</v>
      </c>
      <c r="D49" s="139"/>
      <c r="E49" s="112">
        <v>36</v>
      </c>
      <c r="F49" s="145">
        <v>0.3</v>
      </c>
      <c r="G49" s="127">
        <v>4.5</v>
      </c>
      <c r="H49" s="139"/>
      <c r="I49" s="112">
        <v>36</v>
      </c>
      <c r="J49" s="145">
        <v>0.3</v>
      </c>
      <c r="K49" s="127">
        <v>5.6</v>
      </c>
      <c r="L49" s="139"/>
      <c r="M49" s="112">
        <v>36</v>
      </c>
      <c r="N49" s="145">
        <v>0.3</v>
      </c>
      <c r="O49" s="127">
        <v>6.3</v>
      </c>
    </row>
    <row r="50" spans="1:15" s="81" customFormat="1" ht="15.75" x14ac:dyDescent="0.25">
      <c r="A50" s="116">
        <v>37</v>
      </c>
      <c r="B50" s="145">
        <v>0.30833333333333335</v>
      </c>
      <c r="C50" s="127">
        <v>3.5</v>
      </c>
      <c r="D50" s="139"/>
      <c r="E50" s="116">
        <v>37</v>
      </c>
      <c r="F50" s="145">
        <v>0.30833333333333335</v>
      </c>
      <c r="G50" s="127">
        <v>4.5999999999999996</v>
      </c>
      <c r="H50" s="139"/>
      <c r="I50" s="116">
        <v>37</v>
      </c>
      <c r="J50" s="145">
        <v>0.30833333333333335</v>
      </c>
      <c r="K50" s="127">
        <v>5.7</v>
      </c>
      <c r="L50" s="139"/>
      <c r="M50" s="116">
        <v>37</v>
      </c>
      <c r="N50" s="145">
        <v>0.30833333333333335</v>
      </c>
      <c r="O50" s="127">
        <v>6.3</v>
      </c>
    </row>
    <row r="51" spans="1:15" s="81" customFormat="1" ht="15.75" x14ac:dyDescent="0.25">
      <c r="A51" s="112">
        <v>38</v>
      </c>
      <c r="B51" s="145">
        <v>0.31666666666666665</v>
      </c>
      <c r="C51" s="127">
        <v>3.5</v>
      </c>
      <c r="D51" s="139"/>
      <c r="E51" s="112">
        <v>38</v>
      </c>
      <c r="F51" s="145">
        <v>0.31666666666666665</v>
      </c>
      <c r="G51" s="127">
        <v>4.5999999999999996</v>
      </c>
      <c r="H51" s="139"/>
      <c r="I51" s="112">
        <v>38</v>
      </c>
      <c r="J51" s="145">
        <v>0.31666666666666665</v>
      </c>
      <c r="K51" s="127">
        <v>5.7</v>
      </c>
      <c r="L51" s="139"/>
      <c r="M51" s="112">
        <v>38</v>
      </c>
      <c r="N51" s="145">
        <v>0.31666666666666665</v>
      </c>
      <c r="O51" s="127">
        <v>6.4</v>
      </c>
    </row>
    <row r="52" spans="1:15" s="81" customFormat="1" ht="15.75" x14ac:dyDescent="0.25">
      <c r="A52" s="116">
        <v>39</v>
      </c>
      <c r="B52" s="145">
        <v>0.32500000000000001</v>
      </c>
      <c r="C52" s="127">
        <v>3.6</v>
      </c>
      <c r="D52" s="139"/>
      <c r="E52" s="116">
        <v>39</v>
      </c>
      <c r="F52" s="145">
        <v>0.32500000000000001</v>
      </c>
      <c r="G52" s="127">
        <v>4.7</v>
      </c>
      <c r="H52" s="139"/>
      <c r="I52" s="116">
        <v>39</v>
      </c>
      <c r="J52" s="145">
        <v>0.32500000000000001</v>
      </c>
      <c r="K52" s="127">
        <v>5.8</v>
      </c>
      <c r="L52" s="139"/>
      <c r="M52" s="116">
        <v>39</v>
      </c>
      <c r="N52" s="145">
        <v>0.32500000000000001</v>
      </c>
      <c r="O52" s="127">
        <v>6.5</v>
      </c>
    </row>
    <row r="53" spans="1:15" s="81" customFormat="1" ht="15.75" x14ac:dyDescent="0.25">
      <c r="A53" s="112">
        <v>40</v>
      </c>
      <c r="B53" s="145">
        <v>0.33333333333333331</v>
      </c>
      <c r="C53" s="127">
        <v>3.6</v>
      </c>
      <c r="D53" s="139"/>
      <c r="E53" s="112">
        <v>40</v>
      </c>
      <c r="F53" s="145">
        <v>0.33333333333333331</v>
      </c>
      <c r="G53" s="127">
        <v>4.7</v>
      </c>
      <c r="H53" s="139"/>
      <c r="I53" s="112">
        <v>40</v>
      </c>
      <c r="J53" s="145">
        <v>0.33333333333333331</v>
      </c>
      <c r="K53" s="127">
        <v>5.9</v>
      </c>
      <c r="L53" s="139"/>
      <c r="M53" s="112">
        <v>40</v>
      </c>
      <c r="N53" s="145">
        <v>0.33333333333333331</v>
      </c>
      <c r="O53" s="127">
        <v>6.5</v>
      </c>
    </row>
    <row r="54" spans="1:15" s="81" customFormat="1" ht="15.75" x14ac:dyDescent="0.25">
      <c r="A54" s="116">
        <v>41</v>
      </c>
      <c r="B54" s="145">
        <v>0.34166666666666667</v>
      </c>
      <c r="C54" s="127">
        <v>3.7</v>
      </c>
      <c r="D54" s="139"/>
      <c r="E54" s="116">
        <v>41</v>
      </c>
      <c r="F54" s="145">
        <v>0.34166666666666667</v>
      </c>
      <c r="G54" s="127">
        <v>4.8</v>
      </c>
      <c r="H54" s="139"/>
      <c r="I54" s="116">
        <v>41</v>
      </c>
      <c r="J54" s="145">
        <v>0.34166666666666667</v>
      </c>
      <c r="K54" s="127">
        <v>5.9</v>
      </c>
      <c r="L54" s="139"/>
      <c r="M54" s="116">
        <v>41</v>
      </c>
      <c r="N54" s="145">
        <v>0.34166666666666667</v>
      </c>
      <c r="O54" s="127">
        <v>6.6</v>
      </c>
    </row>
    <row r="55" spans="1:15" s="81" customFormat="1" ht="15.75" x14ac:dyDescent="0.25">
      <c r="A55" s="112">
        <v>42</v>
      </c>
      <c r="B55" s="145">
        <v>0.35</v>
      </c>
      <c r="C55" s="127">
        <v>3.7</v>
      </c>
      <c r="D55" s="139"/>
      <c r="E55" s="112">
        <v>42</v>
      </c>
      <c r="F55" s="145">
        <v>0.35</v>
      </c>
      <c r="G55" s="127">
        <v>4.8</v>
      </c>
      <c r="H55" s="139"/>
      <c r="I55" s="112">
        <v>42</v>
      </c>
      <c r="J55" s="145">
        <v>0.35</v>
      </c>
      <c r="K55" s="127">
        <v>5.9</v>
      </c>
      <c r="L55" s="139"/>
      <c r="M55" s="112">
        <v>42</v>
      </c>
      <c r="N55" s="145">
        <v>0.35</v>
      </c>
      <c r="O55" s="127">
        <v>6.6</v>
      </c>
    </row>
    <row r="56" spans="1:15" s="81" customFormat="1" ht="15.75" x14ac:dyDescent="0.25">
      <c r="A56" s="116">
        <v>43</v>
      </c>
      <c r="B56" s="145">
        <v>0.35833333333333334</v>
      </c>
      <c r="C56" s="127">
        <v>3.7</v>
      </c>
      <c r="D56" s="139"/>
      <c r="E56" s="116">
        <v>43</v>
      </c>
      <c r="F56" s="145">
        <v>0.35833333333333334</v>
      </c>
      <c r="G56" s="127">
        <v>4.9000000000000004</v>
      </c>
      <c r="H56" s="139"/>
      <c r="I56" s="116">
        <v>43</v>
      </c>
      <c r="J56" s="145">
        <v>0.35833333333333334</v>
      </c>
      <c r="K56" s="127">
        <v>6</v>
      </c>
      <c r="L56" s="139"/>
      <c r="M56" s="116">
        <v>43</v>
      </c>
      <c r="N56" s="145">
        <v>0.35833333333333334</v>
      </c>
      <c r="O56" s="127">
        <v>6.7</v>
      </c>
    </row>
    <row r="57" spans="1:15" s="81" customFormat="1" ht="15.75" x14ac:dyDescent="0.25">
      <c r="A57" s="112">
        <v>44</v>
      </c>
      <c r="B57" s="145">
        <v>0.36666666666666664</v>
      </c>
      <c r="C57" s="127">
        <v>3.8</v>
      </c>
      <c r="D57" s="139"/>
      <c r="E57" s="112">
        <v>44</v>
      </c>
      <c r="F57" s="145">
        <v>0.36666666666666664</v>
      </c>
      <c r="G57" s="127">
        <v>5</v>
      </c>
      <c r="H57" s="139"/>
      <c r="I57" s="112">
        <v>44</v>
      </c>
      <c r="J57" s="145">
        <v>0.36666666666666664</v>
      </c>
      <c r="K57" s="127">
        <v>6</v>
      </c>
      <c r="L57" s="139"/>
      <c r="M57" s="112">
        <v>44</v>
      </c>
      <c r="N57" s="145">
        <v>0.36666666666666664</v>
      </c>
      <c r="O57" s="127">
        <v>6.8</v>
      </c>
    </row>
    <row r="58" spans="1:15" s="81" customFormat="1" ht="15.75" x14ac:dyDescent="0.25">
      <c r="A58" s="116">
        <v>45</v>
      </c>
      <c r="B58" s="145">
        <v>0.375</v>
      </c>
      <c r="C58" s="127">
        <v>3.8</v>
      </c>
      <c r="D58" s="139"/>
      <c r="E58" s="116">
        <v>45</v>
      </c>
      <c r="F58" s="145">
        <v>0.375</v>
      </c>
      <c r="G58" s="127">
        <v>5</v>
      </c>
      <c r="H58" s="139"/>
      <c r="I58" s="116">
        <v>45</v>
      </c>
      <c r="J58" s="145">
        <v>0.375</v>
      </c>
      <c r="K58" s="127">
        <v>6</v>
      </c>
      <c r="L58" s="139"/>
      <c r="M58" s="116">
        <v>45</v>
      </c>
      <c r="N58" s="145">
        <v>0.375</v>
      </c>
      <c r="O58" s="127">
        <v>6.8</v>
      </c>
    </row>
    <row r="59" spans="1:15" s="81" customFormat="1" ht="15.75" x14ac:dyDescent="0.25">
      <c r="A59" s="112">
        <v>46</v>
      </c>
      <c r="B59" s="145">
        <v>0.38333333333333336</v>
      </c>
      <c r="C59" s="127">
        <v>3.9</v>
      </c>
      <c r="D59" s="139"/>
      <c r="E59" s="112">
        <v>46</v>
      </c>
      <c r="F59" s="145">
        <v>0.38333333333333336</v>
      </c>
      <c r="G59" s="127">
        <v>5.0999999999999996</v>
      </c>
      <c r="H59" s="139"/>
      <c r="I59" s="112">
        <v>46</v>
      </c>
      <c r="J59" s="145">
        <v>0.38333333333333336</v>
      </c>
      <c r="K59" s="127">
        <v>6.1</v>
      </c>
      <c r="L59" s="139"/>
      <c r="M59" s="112">
        <v>46</v>
      </c>
      <c r="N59" s="145">
        <v>0.38333333333333336</v>
      </c>
      <c r="O59" s="127">
        <v>6.9</v>
      </c>
    </row>
    <row r="60" spans="1:15" s="81" customFormat="1" ht="15.75" x14ac:dyDescent="0.25">
      <c r="A60" s="116">
        <v>47</v>
      </c>
      <c r="B60" s="145">
        <v>0.39166666666666666</v>
      </c>
      <c r="C60" s="127">
        <v>3.9</v>
      </c>
      <c r="D60" s="139"/>
      <c r="E60" s="116">
        <v>47</v>
      </c>
      <c r="F60" s="145">
        <v>0.39166666666666666</v>
      </c>
      <c r="G60" s="127">
        <v>5.0999999999999996</v>
      </c>
      <c r="H60" s="139"/>
      <c r="I60" s="116">
        <v>47</v>
      </c>
      <c r="J60" s="145">
        <v>0.39166666666666666</v>
      </c>
      <c r="K60" s="127">
        <v>6.1</v>
      </c>
      <c r="L60" s="139"/>
      <c r="M60" s="116">
        <v>47</v>
      </c>
      <c r="N60" s="145">
        <v>0.39166666666666666</v>
      </c>
      <c r="O60" s="127">
        <v>6.9</v>
      </c>
    </row>
    <row r="61" spans="1:15" s="81" customFormat="1" ht="15.75" x14ac:dyDescent="0.25">
      <c r="A61" s="112">
        <v>48</v>
      </c>
      <c r="B61" s="145">
        <v>0.4</v>
      </c>
      <c r="C61" s="127">
        <v>3.9</v>
      </c>
      <c r="D61" s="139"/>
      <c r="E61" s="112">
        <v>48</v>
      </c>
      <c r="F61" s="145">
        <v>0.4</v>
      </c>
      <c r="G61" s="127">
        <v>5.2</v>
      </c>
      <c r="H61" s="139"/>
      <c r="I61" s="112">
        <v>48</v>
      </c>
      <c r="J61" s="145">
        <v>0.4</v>
      </c>
      <c r="K61" s="127">
        <v>6.2</v>
      </c>
      <c r="L61" s="139"/>
      <c r="M61" s="112">
        <v>48</v>
      </c>
      <c r="N61" s="145">
        <v>0.4</v>
      </c>
      <c r="O61" s="127">
        <v>6.9</v>
      </c>
    </row>
    <row r="62" spans="1:15" s="81" customFormat="1" ht="15.75" x14ac:dyDescent="0.25">
      <c r="A62" s="116">
        <v>49</v>
      </c>
      <c r="B62" s="145">
        <v>0.40833333333333333</v>
      </c>
      <c r="C62" s="127">
        <v>3.9</v>
      </c>
      <c r="D62" s="139"/>
      <c r="E62" s="116">
        <v>49</v>
      </c>
      <c r="F62" s="145">
        <v>0.40833333333333333</v>
      </c>
      <c r="G62" s="127">
        <v>5.2</v>
      </c>
      <c r="H62" s="139"/>
      <c r="I62" s="116">
        <v>49</v>
      </c>
      <c r="J62" s="145">
        <v>0.40833333333333333</v>
      </c>
      <c r="K62" s="127">
        <v>6.2</v>
      </c>
      <c r="L62" s="139"/>
      <c r="M62" s="116">
        <v>49</v>
      </c>
      <c r="N62" s="145">
        <v>0.40833333333333333</v>
      </c>
      <c r="O62" s="125">
        <v>7</v>
      </c>
    </row>
    <row r="63" spans="1:15" s="81" customFormat="1" ht="15.75" x14ac:dyDescent="0.25">
      <c r="A63" s="112">
        <v>50</v>
      </c>
      <c r="B63" s="145">
        <v>0.41666666666666669</v>
      </c>
      <c r="C63" s="148">
        <v>4</v>
      </c>
      <c r="D63" s="139"/>
      <c r="E63" s="112">
        <v>50</v>
      </c>
      <c r="F63" s="145">
        <v>0.41666666666666669</v>
      </c>
      <c r="G63" s="127">
        <v>5.3</v>
      </c>
      <c r="H63" s="139"/>
      <c r="I63" s="112">
        <v>50</v>
      </c>
      <c r="J63" s="145">
        <v>0.41666666666666669</v>
      </c>
      <c r="K63" s="127">
        <v>6.2</v>
      </c>
      <c r="L63" s="139"/>
      <c r="M63" s="112">
        <v>50</v>
      </c>
      <c r="N63" s="145">
        <v>0.41666666666666669</v>
      </c>
      <c r="O63" s="125">
        <v>7</v>
      </c>
    </row>
    <row r="64" spans="1:15" s="81" customFormat="1" ht="15.75" x14ac:dyDescent="0.25">
      <c r="A64" s="116">
        <v>51</v>
      </c>
      <c r="B64" s="145">
        <v>0.42499999999999999</v>
      </c>
      <c r="C64" s="148">
        <v>4</v>
      </c>
      <c r="D64" s="139"/>
      <c r="E64" s="116">
        <v>51</v>
      </c>
      <c r="F64" s="145">
        <v>0.42499999999999999</v>
      </c>
      <c r="G64" s="127">
        <v>5.3</v>
      </c>
      <c r="H64" s="139"/>
      <c r="I64" s="116">
        <v>51</v>
      </c>
      <c r="J64" s="145">
        <v>0.42499999999999999</v>
      </c>
      <c r="K64" s="127">
        <v>6.3</v>
      </c>
      <c r="L64" s="139"/>
      <c r="M64" s="116">
        <v>51</v>
      </c>
      <c r="N64" s="145">
        <v>0.42499999999999999</v>
      </c>
      <c r="O64" s="125">
        <v>7</v>
      </c>
    </row>
    <row r="65" spans="1:15" s="81" customFormat="1" ht="15.75" x14ac:dyDescent="0.25">
      <c r="A65" s="112">
        <v>52</v>
      </c>
      <c r="B65" s="145">
        <v>0.43333333333333335</v>
      </c>
      <c r="C65" s="148">
        <v>4</v>
      </c>
      <c r="D65" s="139"/>
      <c r="E65" s="112">
        <v>52</v>
      </c>
      <c r="F65" s="145">
        <v>0.43333333333333335</v>
      </c>
      <c r="G65" s="127">
        <v>5.4</v>
      </c>
      <c r="H65" s="139"/>
      <c r="I65" s="112">
        <v>52</v>
      </c>
      <c r="J65" s="145">
        <v>0.43333333333333335</v>
      </c>
      <c r="K65" s="127">
        <v>6.3</v>
      </c>
      <c r="L65" s="139"/>
      <c r="M65" s="112">
        <v>52</v>
      </c>
      <c r="N65" s="145">
        <v>0.43333333333333335</v>
      </c>
      <c r="O65" s="125">
        <v>7.1</v>
      </c>
    </row>
    <row r="66" spans="1:15" s="81" customFormat="1" ht="15.75" x14ac:dyDescent="0.25">
      <c r="A66" s="116">
        <v>53</v>
      </c>
      <c r="B66" s="145">
        <v>0.44166666666666665</v>
      </c>
      <c r="C66" s="148">
        <v>4.0999999999999996</v>
      </c>
      <c r="D66" s="139"/>
      <c r="E66" s="116">
        <v>53</v>
      </c>
      <c r="F66" s="145">
        <v>0.44166666666666665</v>
      </c>
      <c r="G66" s="127">
        <v>5.4</v>
      </c>
      <c r="H66" s="139"/>
      <c r="I66" s="116">
        <v>53</v>
      </c>
      <c r="J66" s="145">
        <v>0.44166666666666665</v>
      </c>
      <c r="K66" s="127">
        <v>6.4</v>
      </c>
      <c r="L66" s="139"/>
      <c r="M66" s="116">
        <v>53</v>
      </c>
      <c r="N66" s="145">
        <v>0.44166666666666665</v>
      </c>
      <c r="O66" s="125">
        <v>7.1</v>
      </c>
    </row>
    <row r="67" spans="1:15" s="81" customFormat="1" ht="15.75" x14ac:dyDescent="0.25">
      <c r="A67" s="112">
        <v>54</v>
      </c>
      <c r="B67" s="145">
        <v>0.45</v>
      </c>
      <c r="C67" s="148">
        <v>4.0999999999999996</v>
      </c>
      <c r="D67" s="139"/>
      <c r="E67" s="112">
        <v>54</v>
      </c>
      <c r="F67" s="145">
        <v>0.45</v>
      </c>
      <c r="G67" s="127">
        <v>5.4</v>
      </c>
      <c r="H67" s="139"/>
      <c r="I67" s="112">
        <v>54</v>
      </c>
      <c r="J67" s="145">
        <v>0.45</v>
      </c>
      <c r="K67" s="127">
        <v>6.4</v>
      </c>
      <c r="L67" s="139"/>
      <c r="M67" s="112">
        <v>54</v>
      </c>
      <c r="N67" s="145">
        <v>0.45</v>
      </c>
      <c r="O67" s="125">
        <v>7.1</v>
      </c>
    </row>
    <row r="68" spans="1:15" s="81" customFormat="1" ht="15.75" x14ac:dyDescent="0.25">
      <c r="A68" s="116">
        <v>55</v>
      </c>
      <c r="B68" s="145">
        <v>0.45833333333333331</v>
      </c>
      <c r="C68" s="148">
        <v>4.0999999999999996</v>
      </c>
      <c r="D68" s="139"/>
      <c r="E68" s="116">
        <v>55</v>
      </c>
      <c r="F68" s="145">
        <v>0.45833333333333331</v>
      </c>
      <c r="G68" s="127">
        <v>5.5</v>
      </c>
      <c r="H68" s="139"/>
      <c r="I68" s="116">
        <v>55</v>
      </c>
      <c r="J68" s="145">
        <v>0.45833333333333331</v>
      </c>
      <c r="K68" s="127">
        <v>6.4</v>
      </c>
      <c r="L68" s="139"/>
      <c r="M68" s="116">
        <v>55</v>
      </c>
      <c r="N68" s="145">
        <v>0.45833333333333331</v>
      </c>
      <c r="O68" s="125">
        <v>7.2</v>
      </c>
    </row>
    <row r="69" spans="1:15" s="81" customFormat="1" ht="15.75" x14ac:dyDescent="0.25">
      <c r="A69" s="112">
        <v>56</v>
      </c>
      <c r="B69" s="145">
        <v>0.46666666666666667</v>
      </c>
      <c r="C69" s="148">
        <v>4.2</v>
      </c>
      <c r="D69" s="139"/>
      <c r="E69" s="112">
        <v>56</v>
      </c>
      <c r="F69" s="145">
        <v>0.46666666666666667</v>
      </c>
      <c r="G69" s="127">
        <v>5.5</v>
      </c>
      <c r="H69" s="139"/>
      <c r="I69" s="112">
        <v>56</v>
      </c>
      <c r="J69" s="145">
        <v>0.46666666666666667</v>
      </c>
      <c r="K69" s="127">
        <v>6.5</v>
      </c>
      <c r="L69" s="139"/>
      <c r="M69" s="112">
        <v>56</v>
      </c>
      <c r="N69" s="145">
        <v>0.46666666666666667</v>
      </c>
      <c r="O69" s="125">
        <v>7.2</v>
      </c>
    </row>
    <row r="70" spans="1:15" s="81" customFormat="1" ht="15.75" x14ac:dyDescent="0.25">
      <c r="A70" s="116">
        <v>57</v>
      </c>
      <c r="B70" s="145">
        <v>0.47499999999999998</v>
      </c>
      <c r="C70" s="148">
        <v>4.2</v>
      </c>
      <c r="D70" s="139"/>
      <c r="E70" s="116">
        <v>57</v>
      </c>
      <c r="F70" s="145">
        <v>0.47499999999999998</v>
      </c>
      <c r="G70" s="127">
        <v>5.6</v>
      </c>
      <c r="H70" s="139"/>
      <c r="I70" s="116">
        <v>57</v>
      </c>
      <c r="J70" s="145">
        <v>0.47499999999999998</v>
      </c>
      <c r="K70" s="127">
        <v>6.5</v>
      </c>
      <c r="L70" s="139"/>
      <c r="M70" s="116">
        <v>57</v>
      </c>
      <c r="N70" s="145">
        <v>0.47499999999999998</v>
      </c>
      <c r="O70" s="125">
        <v>7.2</v>
      </c>
    </row>
    <row r="71" spans="1:15" s="81" customFormat="1" ht="15.75" x14ac:dyDescent="0.25">
      <c r="A71" s="112">
        <v>58</v>
      </c>
      <c r="B71" s="145">
        <v>0.48333333333333334</v>
      </c>
      <c r="C71" s="148">
        <v>4.3</v>
      </c>
      <c r="D71" s="139"/>
      <c r="E71" s="112">
        <v>58</v>
      </c>
      <c r="F71" s="145">
        <v>0.48333333333333334</v>
      </c>
      <c r="G71" s="127">
        <v>5.6</v>
      </c>
      <c r="H71" s="139"/>
      <c r="I71" s="112">
        <v>58</v>
      </c>
      <c r="J71" s="145">
        <v>0.48333333333333334</v>
      </c>
      <c r="K71" s="127">
        <v>6.6</v>
      </c>
      <c r="L71" s="139"/>
      <c r="M71" s="112">
        <v>58</v>
      </c>
      <c r="N71" s="145">
        <v>0.48333333333333334</v>
      </c>
      <c r="O71" s="125">
        <v>7.3</v>
      </c>
    </row>
    <row r="72" spans="1:15" s="81" customFormat="1" ht="15.75" x14ac:dyDescent="0.25">
      <c r="A72" s="116">
        <v>59</v>
      </c>
      <c r="B72" s="145">
        <v>0.49166666666666664</v>
      </c>
      <c r="C72" s="148">
        <v>4.3</v>
      </c>
      <c r="D72" s="139"/>
      <c r="E72" s="116">
        <v>59</v>
      </c>
      <c r="F72" s="145">
        <v>0.49166666666666664</v>
      </c>
      <c r="G72" s="127">
        <v>5.7</v>
      </c>
      <c r="H72" s="139"/>
      <c r="I72" s="116">
        <v>59</v>
      </c>
      <c r="J72" s="145">
        <v>0.49166666666666664</v>
      </c>
      <c r="K72" s="127">
        <v>6.6</v>
      </c>
      <c r="L72" s="139"/>
      <c r="M72" s="116">
        <v>59</v>
      </c>
      <c r="N72" s="145">
        <v>0.49166666666666664</v>
      </c>
      <c r="O72" s="125">
        <v>7.3</v>
      </c>
    </row>
    <row r="73" spans="1:15" s="81" customFormat="1" ht="15.75" x14ac:dyDescent="0.25">
      <c r="A73" s="112">
        <v>60</v>
      </c>
      <c r="B73" s="145">
        <v>0.5</v>
      </c>
      <c r="C73" s="148">
        <v>4.3</v>
      </c>
      <c r="D73" s="139"/>
      <c r="E73" s="112">
        <v>60</v>
      </c>
      <c r="F73" s="145">
        <v>0.5</v>
      </c>
      <c r="G73" s="127">
        <v>5.7</v>
      </c>
      <c r="H73" s="139"/>
      <c r="I73" s="112">
        <v>60</v>
      </c>
      <c r="J73" s="145">
        <v>0.5</v>
      </c>
      <c r="K73" s="127">
        <v>6.6</v>
      </c>
      <c r="L73" s="139"/>
      <c r="M73" s="112">
        <v>60</v>
      </c>
      <c r="N73" s="145">
        <v>0.5</v>
      </c>
      <c r="O73" s="125">
        <v>7.3</v>
      </c>
    </row>
    <row r="74" spans="1:15" s="81" customFormat="1" ht="15.75" x14ac:dyDescent="0.25">
      <c r="A74" s="116">
        <v>61</v>
      </c>
      <c r="B74" s="145">
        <v>0.5083333333333333</v>
      </c>
      <c r="C74" s="148">
        <v>4.4000000000000004</v>
      </c>
      <c r="D74" s="139"/>
      <c r="E74" s="116">
        <v>61</v>
      </c>
      <c r="F74" s="145">
        <v>0.5083333333333333</v>
      </c>
      <c r="G74" s="127">
        <v>5.7</v>
      </c>
      <c r="H74" s="139"/>
      <c r="I74" s="116">
        <v>61</v>
      </c>
      <c r="J74" s="145">
        <v>0.5083333333333333</v>
      </c>
      <c r="K74" s="127">
        <v>6.7</v>
      </c>
      <c r="L74" s="139"/>
      <c r="M74" s="116">
        <v>61</v>
      </c>
      <c r="N74" s="145">
        <v>0.5083333333333333</v>
      </c>
      <c r="O74" s="125">
        <v>7.4</v>
      </c>
    </row>
    <row r="75" spans="1:15" s="81" customFormat="1" ht="15.75" x14ac:dyDescent="0.25">
      <c r="A75" s="112">
        <v>62</v>
      </c>
      <c r="B75" s="145">
        <v>0.51666666666666672</v>
      </c>
      <c r="C75" s="148">
        <v>4.4000000000000004</v>
      </c>
      <c r="D75" s="139"/>
      <c r="E75" s="112">
        <v>62</v>
      </c>
      <c r="F75" s="145">
        <v>0.51666666666666672</v>
      </c>
      <c r="G75" s="127">
        <v>5.8</v>
      </c>
      <c r="H75" s="139"/>
      <c r="I75" s="112">
        <v>62</v>
      </c>
      <c r="J75" s="145">
        <v>0.51666666666666672</v>
      </c>
      <c r="K75" s="127">
        <v>6.7</v>
      </c>
      <c r="L75" s="139"/>
      <c r="M75" s="112">
        <v>62</v>
      </c>
      <c r="N75" s="145">
        <v>0.51666666666666672</v>
      </c>
      <c r="O75" s="125">
        <v>7.4</v>
      </c>
    </row>
    <row r="76" spans="1:15" s="81" customFormat="1" ht="15.75" x14ac:dyDescent="0.25">
      <c r="A76" s="116">
        <v>63</v>
      </c>
      <c r="B76" s="145">
        <v>0.52500000000000002</v>
      </c>
      <c r="C76" s="148">
        <v>4.4000000000000004</v>
      </c>
      <c r="D76" s="139"/>
      <c r="E76" s="116">
        <v>63</v>
      </c>
      <c r="F76" s="145">
        <v>0.52500000000000002</v>
      </c>
      <c r="G76" s="127">
        <v>5.8</v>
      </c>
      <c r="H76" s="139"/>
      <c r="I76" s="116">
        <v>63</v>
      </c>
      <c r="J76" s="145">
        <v>0.52500000000000002</v>
      </c>
      <c r="K76" s="127">
        <v>6.8</v>
      </c>
      <c r="L76" s="139"/>
      <c r="M76" s="116">
        <v>63</v>
      </c>
      <c r="N76" s="145">
        <v>0.52500000000000002</v>
      </c>
      <c r="O76" s="125">
        <v>7.4</v>
      </c>
    </row>
    <row r="77" spans="1:15" s="81" customFormat="1" ht="15.75" x14ac:dyDescent="0.25">
      <c r="A77" s="112">
        <v>64</v>
      </c>
      <c r="B77" s="145">
        <v>0.53333333333333333</v>
      </c>
      <c r="C77" s="148">
        <v>4.5</v>
      </c>
      <c r="D77" s="139"/>
      <c r="E77" s="112">
        <v>64</v>
      </c>
      <c r="F77" s="145">
        <v>0.53333333333333333</v>
      </c>
      <c r="G77" s="127">
        <v>5.9</v>
      </c>
      <c r="H77" s="139"/>
      <c r="I77" s="112">
        <v>64</v>
      </c>
      <c r="J77" s="145">
        <v>0.53333333333333333</v>
      </c>
      <c r="K77" s="127">
        <v>6.8</v>
      </c>
      <c r="L77" s="139"/>
      <c r="M77" s="112">
        <v>64</v>
      </c>
      <c r="N77" s="145">
        <v>0.53333333333333333</v>
      </c>
      <c r="O77" s="125">
        <v>7.5</v>
      </c>
    </row>
    <row r="78" spans="1:15" s="81" customFormat="1" ht="15.75" x14ac:dyDescent="0.25">
      <c r="A78" s="116">
        <v>65</v>
      </c>
      <c r="B78" s="145">
        <v>0.54166666666666663</v>
      </c>
      <c r="C78" s="148">
        <v>4.5</v>
      </c>
      <c r="D78" s="139"/>
      <c r="E78" s="116">
        <v>65</v>
      </c>
      <c r="F78" s="145">
        <v>0.54166666666666663</v>
      </c>
      <c r="G78" s="127">
        <v>5.9</v>
      </c>
      <c r="H78" s="139"/>
      <c r="I78" s="116">
        <v>65</v>
      </c>
      <c r="J78" s="145">
        <v>0.54166666666666663</v>
      </c>
      <c r="K78" s="127">
        <v>6.8</v>
      </c>
      <c r="L78" s="139"/>
      <c r="M78" s="116">
        <v>65</v>
      </c>
      <c r="N78" s="145">
        <v>0.54166666666666663</v>
      </c>
      <c r="O78" s="125">
        <v>7.5</v>
      </c>
    </row>
    <row r="79" spans="1:15" s="81" customFormat="1" ht="15.75" x14ac:dyDescent="0.25">
      <c r="A79" s="112">
        <v>66</v>
      </c>
      <c r="B79" s="145">
        <v>0.55000000000000004</v>
      </c>
      <c r="C79" s="148">
        <v>4.5</v>
      </c>
      <c r="D79" s="139"/>
      <c r="E79" s="112">
        <v>66</v>
      </c>
      <c r="F79" s="145">
        <v>0.55000000000000004</v>
      </c>
      <c r="G79" s="127">
        <v>5.9</v>
      </c>
      <c r="H79" s="139"/>
      <c r="I79" s="112">
        <v>66</v>
      </c>
      <c r="J79" s="145">
        <v>0.55000000000000004</v>
      </c>
      <c r="K79" s="127">
        <v>6.9</v>
      </c>
      <c r="L79" s="139"/>
      <c r="M79" s="112">
        <v>66</v>
      </c>
      <c r="N79" s="145">
        <v>0.55000000000000004</v>
      </c>
      <c r="O79" s="125">
        <v>7.5</v>
      </c>
    </row>
    <row r="80" spans="1:15" s="81" customFormat="1" ht="15.75" x14ac:dyDescent="0.25">
      <c r="A80" s="116">
        <v>67</v>
      </c>
      <c r="B80" s="145">
        <v>0.55833333333333335</v>
      </c>
      <c r="C80" s="148">
        <v>4.5999999999999996</v>
      </c>
      <c r="D80" s="139"/>
      <c r="E80" s="116">
        <v>67</v>
      </c>
      <c r="F80" s="145">
        <v>0.55833333333333335</v>
      </c>
      <c r="G80" s="127">
        <v>6</v>
      </c>
      <c r="H80" s="139"/>
      <c r="I80" s="116">
        <v>67</v>
      </c>
      <c r="J80" s="145">
        <v>0.55833333333333335</v>
      </c>
      <c r="K80" s="127">
        <v>6.9</v>
      </c>
      <c r="L80" s="139"/>
      <c r="M80" s="116">
        <v>67</v>
      </c>
      <c r="N80" s="145">
        <v>0.55833333333333335</v>
      </c>
      <c r="O80" s="125">
        <v>7.6</v>
      </c>
    </row>
    <row r="81" spans="1:20" s="81" customFormat="1" ht="15.75" x14ac:dyDescent="0.25">
      <c r="A81" s="112">
        <v>68</v>
      </c>
      <c r="B81" s="145">
        <v>0.56666666666666665</v>
      </c>
      <c r="C81" s="148">
        <v>4.5999999999999996</v>
      </c>
      <c r="D81" s="139"/>
      <c r="E81" s="112">
        <v>68</v>
      </c>
      <c r="F81" s="145">
        <v>0.56666666666666665</v>
      </c>
      <c r="G81" s="127">
        <v>6</v>
      </c>
      <c r="H81" s="139"/>
      <c r="I81" s="112">
        <v>68</v>
      </c>
      <c r="J81" s="145">
        <v>0.56666666666666665</v>
      </c>
      <c r="K81" s="127">
        <v>6.9</v>
      </c>
      <c r="L81" s="139"/>
      <c r="M81" s="112">
        <v>68</v>
      </c>
      <c r="N81" s="145">
        <v>0.56666666666666665</v>
      </c>
      <c r="O81" s="125">
        <v>7.6</v>
      </c>
    </row>
    <row r="82" spans="1:20" s="81" customFormat="1" ht="15.75" x14ac:dyDescent="0.25">
      <c r="A82" s="116">
        <v>69</v>
      </c>
      <c r="B82" s="145">
        <v>0.57499999999999996</v>
      </c>
      <c r="C82" s="148">
        <v>4.5999999999999996</v>
      </c>
      <c r="D82" s="139"/>
      <c r="E82" s="116">
        <v>69</v>
      </c>
      <c r="F82" s="145">
        <v>0.57499999999999996</v>
      </c>
      <c r="G82" s="127">
        <v>6</v>
      </c>
      <c r="H82" s="139"/>
      <c r="I82" s="116">
        <v>69</v>
      </c>
      <c r="J82" s="145">
        <v>0.57499999999999996</v>
      </c>
      <c r="K82" s="127">
        <v>7</v>
      </c>
      <c r="L82" s="139"/>
      <c r="M82" s="116">
        <v>69</v>
      </c>
      <c r="N82" s="145">
        <v>0.57499999999999996</v>
      </c>
      <c r="O82" s="125">
        <v>7.6</v>
      </c>
    </row>
    <row r="83" spans="1:20" s="81" customFormat="1" ht="15.75" x14ac:dyDescent="0.25">
      <c r="A83" s="112">
        <v>70</v>
      </c>
      <c r="B83" s="145">
        <v>0.58333333333333337</v>
      </c>
      <c r="C83" s="148">
        <v>4.7</v>
      </c>
      <c r="D83" s="139"/>
      <c r="E83" s="112">
        <v>70</v>
      </c>
      <c r="F83" s="145">
        <v>0.58333333333333337</v>
      </c>
      <c r="G83" s="127">
        <v>6</v>
      </c>
      <c r="H83" s="139"/>
      <c r="I83" s="112">
        <v>70</v>
      </c>
      <c r="J83" s="145">
        <v>0.58333333333333337</v>
      </c>
      <c r="K83" s="127">
        <v>7</v>
      </c>
      <c r="L83" s="139"/>
      <c r="M83" s="112">
        <v>70</v>
      </c>
      <c r="N83" s="145">
        <v>0.58333333333333337</v>
      </c>
      <c r="O83" s="125">
        <v>7.7</v>
      </c>
    </row>
    <row r="84" spans="1:20" s="81" customFormat="1" ht="15.75" x14ac:dyDescent="0.25">
      <c r="A84" s="116">
        <v>71</v>
      </c>
      <c r="B84" s="145">
        <v>0.59166666666666667</v>
      </c>
      <c r="C84" s="148">
        <v>4.7</v>
      </c>
      <c r="D84" s="139"/>
      <c r="E84" s="116">
        <v>71</v>
      </c>
      <c r="F84" s="145">
        <v>0.59166666666666667</v>
      </c>
      <c r="G84" s="127">
        <v>6</v>
      </c>
      <c r="H84" s="139"/>
      <c r="I84" s="116">
        <v>71</v>
      </c>
      <c r="J84" s="145">
        <v>0.59166666666666667</v>
      </c>
      <c r="K84" s="127">
        <v>7</v>
      </c>
      <c r="L84" s="139"/>
      <c r="M84" s="116">
        <v>71</v>
      </c>
      <c r="N84" s="145">
        <v>0.59166666666666667</v>
      </c>
      <c r="O84" s="125">
        <v>7.7</v>
      </c>
    </row>
    <row r="85" spans="1:20" s="81" customFormat="1" ht="15.75" x14ac:dyDescent="0.25">
      <c r="A85" s="112">
        <v>72</v>
      </c>
      <c r="B85" s="145">
        <v>0.6</v>
      </c>
      <c r="C85" s="148">
        <v>4.8</v>
      </c>
      <c r="D85" s="139"/>
      <c r="E85" s="112">
        <v>72</v>
      </c>
      <c r="F85" s="145">
        <v>0.6</v>
      </c>
      <c r="G85" s="127">
        <v>6.1</v>
      </c>
      <c r="H85" s="139"/>
      <c r="I85" s="112">
        <v>72</v>
      </c>
      <c r="J85" s="145">
        <v>0.6</v>
      </c>
      <c r="K85" s="127">
        <v>7</v>
      </c>
      <c r="L85" s="139"/>
      <c r="M85" s="112">
        <v>72</v>
      </c>
      <c r="N85" s="145">
        <v>0.6</v>
      </c>
      <c r="O85" s="125">
        <v>7.7</v>
      </c>
    </row>
    <row r="86" spans="1:20" s="81" customFormat="1" ht="15.75" x14ac:dyDescent="0.25">
      <c r="A86" s="116">
        <v>73</v>
      </c>
      <c r="B86" s="145">
        <v>0.60833333333333328</v>
      </c>
      <c r="C86" s="148">
        <v>4.8</v>
      </c>
      <c r="D86" s="139"/>
      <c r="E86" s="116">
        <v>73</v>
      </c>
      <c r="F86" s="145">
        <v>0.60833333333333328</v>
      </c>
      <c r="G86" s="127">
        <v>6.1</v>
      </c>
      <c r="H86" s="139"/>
      <c r="I86" s="116">
        <v>73</v>
      </c>
      <c r="J86" s="145">
        <v>0.60833333333333328</v>
      </c>
      <c r="K86" s="127">
        <v>7</v>
      </c>
      <c r="L86" s="139"/>
      <c r="M86" s="116">
        <v>73</v>
      </c>
      <c r="N86" s="145">
        <v>0.60833333333333328</v>
      </c>
      <c r="O86" s="125">
        <v>7.8</v>
      </c>
    </row>
    <row r="87" spans="1:20" s="81" customFormat="1" ht="15.75" x14ac:dyDescent="0.25">
      <c r="A87" s="112">
        <v>74</v>
      </c>
      <c r="B87" s="145">
        <v>0.6166666666666667</v>
      </c>
      <c r="C87" s="148">
        <v>4.8</v>
      </c>
      <c r="D87" s="139"/>
      <c r="E87" s="112">
        <v>74</v>
      </c>
      <c r="F87" s="145">
        <v>0.6166666666666667</v>
      </c>
      <c r="G87" s="127">
        <v>6.1</v>
      </c>
      <c r="H87" s="139"/>
      <c r="I87" s="112">
        <v>74</v>
      </c>
      <c r="J87" s="145">
        <v>0.6166666666666667</v>
      </c>
      <c r="K87" s="127">
        <v>7</v>
      </c>
      <c r="L87" s="139"/>
      <c r="M87" s="112">
        <v>74</v>
      </c>
      <c r="N87" s="145">
        <v>0.6166666666666667</v>
      </c>
      <c r="O87" s="125">
        <v>7.8</v>
      </c>
    </row>
    <row r="88" spans="1:20" s="81" customFormat="1" ht="15.75" x14ac:dyDescent="0.25">
      <c r="A88" s="116">
        <v>75</v>
      </c>
      <c r="B88" s="145">
        <v>0.625</v>
      </c>
      <c r="C88" s="148">
        <v>4.9000000000000004</v>
      </c>
      <c r="D88" s="139"/>
      <c r="E88" s="116">
        <v>75</v>
      </c>
      <c r="F88" s="145">
        <v>0.625</v>
      </c>
      <c r="G88" s="127">
        <v>6.1</v>
      </c>
      <c r="H88" s="139"/>
      <c r="I88" s="116">
        <v>75</v>
      </c>
      <c r="J88" s="145">
        <v>0.625</v>
      </c>
      <c r="K88" s="127">
        <v>7.1</v>
      </c>
      <c r="L88" s="139"/>
      <c r="M88" s="116">
        <v>75</v>
      </c>
      <c r="N88" s="145">
        <v>0.625</v>
      </c>
      <c r="O88" s="125">
        <v>7.8</v>
      </c>
    </row>
    <row r="89" spans="1:20" s="81" customFormat="1" ht="15.75" x14ac:dyDescent="0.25">
      <c r="A89" s="112">
        <v>76</v>
      </c>
      <c r="B89" s="145">
        <v>0.6333333333333333</v>
      </c>
      <c r="C89" s="148">
        <v>4.9000000000000004</v>
      </c>
      <c r="D89" s="139"/>
      <c r="E89" s="112">
        <v>76</v>
      </c>
      <c r="F89" s="145">
        <v>0.6333333333333333</v>
      </c>
      <c r="G89" s="127">
        <v>6.1</v>
      </c>
      <c r="H89" s="139"/>
      <c r="I89" s="112">
        <v>76</v>
      </c>
      <c r="J89" s="145">
        <v>0.6333333333333333</v>
      </c>
      <c r="K89" s="127">
        <v>7.1</v>
      </c>
      <c r="L89" s="139"/>
      <c r="M89" s="112">
        <v>76</v>
      </c>
      <c r="N89" s="145">
        <v>0.6333333333333333</v>
      </c>
      <c r="O89" s="125">
        <v>7.9</v>
      </c>
      <c r="T89"/>
    </row>
    <row r="90" spans="1:20" s="81" customFormat="1" ht="15.75" x14ac:dyDescent="0.25">
      <c r="A90" s="116">
        <v>77</v>
      </c>
      <c r="B90" s="145">
        <v>0.64166666666666672</v>
      </c>
      <c r="C90" s="148">
        <v>4.9000000000000004</v>
      </c>
      <c r="D90" s="139"/>
      <c r="E90" s="116">
        <v>77</v>
      </c>
      <c r="F90" s="145">
        <v>0.64166666666666672</v>
      </c>
      <c r="G90" s="127">
        <v>6.2</v>
      </c>
      <c r="H90" s="139"/>
      <c r="I90" s="116">
        <v>77</v>
      </c>
      <c r="J90" s="145">
        <v>0.64166666666666672</v>
      </c>
      <c r="K90" s="127">
        <v>7.1</v>
      </c>
      <c r="L90" s="139"/>
      <c r="M90" s="116">
        <v>77</v>
      </c>
      <c r="N90" s="145">
        <v>0.64166666666666672</v>
      </c>
      <c r="O90" s="125">
        <v>7.9</v>
      </c>
      <c r="T90"/>
    </row>
    <row r="91" spans="1:20" s="81" customFormat="1" ht="15.75" x14ac:dyDescent="0.25">
      <c r="A91" s="112">
        <v>78</v>
      </c>
      <c r="B91" s="145">
        <v>0.65</v>
      </c>
      <c r="C91" s="148">
        <v>4.9000000000000004</v>
      </c>
      <c r="D91" s="139"/>
      <c r="E91" s="112">
        <v>78</v>
      </c>
      <c r="F91" s="145">
        <v>0.65</v>
      </c>
      <c r="G91" s="127">
        <v>6.2</v>
      </c>
      <c r="H91" s="139"/>
      <c r="I91" s="112">
        <v>78</v>
      </c>
      <c r="J91" s="145">
        <v>0.65</v>
      </c>
      <c r="K91" s="127">
        <v>7.1</v>
      </c>
      <c r="L91" s="139"/>
      <c r="M91" s="112">
        <v>78</v>
      </c>
      <c r="N91" s="145">
        <v>0.65</v>
      </c>
      <c r="O91" s="125">
        <v>7.9</v>
      </c>
      <c r="T91"/>
    </row>
    <row r="92" spans="1:20" s="81" customFormat="1" ht="15.75" x14ac:dyDescent="0.25">
      <c r="A92" s="116">
        <v>79</v>
      </c>
      <c r="B92" s="145">
        <v>0.65833333333333333</v>
      </c>
      <c r="C92" s="127">
        <v>5</v>
      </c>
      <c r="D92" s="139"/>
      <c r="E92" s="116">
        <v>79</v>
      </c>
      <c r="F92" s="145">
        <v>0.65833333333333333</v>
      </c>
      <c r="G92" s="127">
        <v>6.2</v>
      </c>
      <c r="H92" s="139"/>
      <c r="I92" s="116">
        <v>79</v>
      </c>
      <c r="J92" s="145">
        <v>0.65833333333333333</v>
      </c>
      <c r="K92" s="127">
        <v>7.1</v>
      </c>
      <c r="L92" s="139"/>
      <c r="M92" s="116">
        <v>79</v>
      </c>
      <c r="N92" s="145">
        <v>0.65833333333333333</v>
      </c>
      <c r="O92" s="125">
        <v>7.9</v>
      </c>
      <c r="T92"/>
    </row>
    <row r="93" spans="1:20" s="81" customFormat="1" ht="15.75" x14ac:dyDescent="0.25">
      <c r="A93" s="112">
        <v>80</v>
      </c>
      <c r="B93" s="145">
        <v>0.66666666666666663</v>
      </c>
      <c r="C93" s="127">
        <v>5</v>
      </c>
      <c r="D93" s="139"/>
      <c r="E93" s="112">
        <v>80</v>
      </c>
      <c r="F93" s="145">
        <v>0.66666666666666663</v>
      </c>
      <c r="G93" s="127">
        <v>6.2</v>
      </c>
      <c r="H93" s="139"/>
      <c r="I93" s="112">
        <v>80</v>
      </c>
      <c r="J93" s="145">
        <v>0.66666666666666663</v>
      </c>
      <c r="K93" s="127">
        <v>7.2</v>
      </c>
      <c r="L93" s="139"/>
      <c r="M93" s="112">
        <v>80</v>
      </c>
      <c r="N93" s="145">
        <v>0.66666666666666663</v>
      </c>
      <c r="O93" s="146">
        <v>8</v>
      </c>
      <c r="T93"/>
    </row>
    <row r="94" spans="1:20" s="81" customFormat="1" ht="15.75" x14ac:dyDescent="0.25">
      <c r="A94" s="116">
        <v>81</v>
      </c>
      <c r="B94" s="145">
        <v>0.67500000000000004</v>
      </c>
      <c r="C94" s="127">
        <v>5</v>
      </c>
      <c r="D94" s="139"/>
      <c r="E94" s="116">
        <v>81</v>
      </c>
      <c r="F94" s="145">
        <v>0.67500000000000004</v>
      </c>
      <c r="G94" s="127">
        <v>6.2</v>
      </c>
      <c r="H94" s="139"/>
      <c r="I94" s="116">
        <v>81</v>
      </c>
      <c r="J94" s="145">
        <v>0.67500000000000004</v>
      </c>
      <c r="K94" s="127">
        <v>7.2</v>
      </c>
      <c r="L94" s="139"/>
      <c r="M94" s="116">
        <v>81</v>
      </c>
      <c r="N94" s="145">
        <v>0.67500000000000004</v>
      </c>
      <c r="O94" s="146">
        <v>8</v>
      </c>
      <c r="T94"/>
    </row>
    <row r="95" spans="1:20" s="81" customFormat="1" ht="15.75" x14ac:dyDescent="0.25">
      <c r="A95" s="112">
        <v>82</v>
      </c>
      <c r="B95" s="145">
        <v>0.68333333333333335</v>
      </c>
      <c r="C95" s="127">
        <v>5</v>
      </c>
      <c r="D95" s="139"/>
      <c r="E95" s="112">
        <v>82</v>
      </c>
      <c r="F95" s="145">
        <v>0.68333333333333335</v>
      </c>
      <c r="G95" s="127">
        <v>6.2</v>
      </c>
      <c r="H95" s="139"/>
      <c r="I95" s="112">
        <v>82</v>
      </c>
      <c r="J95" s="145">
        <v>0.68333333333333335</v>
      </c>
      <c r="K95" s="127">
        <v>7.2</v>
      </c>
      <c r="L95" s="139"/>
      <c r="M95" s="112">
        <v>82</v>
      </c>
      <c r="N95" s="145">
        <v>0.68333333333333335</v>
      </c>
      <c r="O95" s="146">
        <v>8</v>
      </c>
      <c r="T95"/>
    </row>
    <row r="96" spans="1:20" s="81" customFormat="1" ht="15.75" x14ac:dyDescent="0.25">
      <c r="A96" s="116">
        <v>83</v>
      </c>
      <c r="B96" s="145">
        <v>0.69166666666666665</v>
      </c>
      <c r="C96" s="127">
        <v>5.0999999999999996</v>
      </c>
      <c r="D96" s="139"/>
      <c r="E96" s="116">
        <v>83</v>
      </c>
      <c r="F96" s="145">
        <v>0.69166666666666665</v>
      </c>
      <c r="G96" s="127">
        <v>6.3</v>
      </c>
      <c r="H96" s="139"/>
      <c r="I96" s="116">
        <v>83</v>
      </c>
      <c r="J96" s="145">
        <v>0.69166666666666665</v>
      </c>
      <c r="K96" s="127">
        <v>7.2</v>
      </c>
      <c r="L96" s="139"/>
      <c r="M96" s="116">
        <v>83</v>
      </c>
      <c r="N96" s="145">
        <v>0.69166666666666665</v>
      </c>
      <c r="O96" s="146">
        <v>8</v>
      </c>
      <c r="T96"/>
    </row>
    <row r="97" spans="1:20" s="81" customFormat="1" ht="15.75" x14ac:dyDescent="0.25">
      <c r="A97" s="112">
        <v>84</v>
      </c>
      <c r="B97" s="145">
        <v>0.7</v>
      </c>
      <c r="C97" s="127">
        <v>5.0999999999999996</v>
      </c>
      <c r="D97" s="139"/>
      <c r="E97" s="112">
        <v>84</v>
      </c>
      <c r="F97" s="145">
        <v>0.7</v>
      </c>
      <c r="G97" s="127">
        <v>6.3</v>
      </c>
      <c r="H97" s="139"/>
      <c r="I97" s="112">
        <v>84</v>
      </c>
      <c r="J97" s="145">
        <v>0.7</v>
      </c>
      <c r="K97" s="127">
        <v>7.3</v>
      </c>
      <c r="L97" s="139"/>
      <c r="M97" s="112">
        <v>84</v>
      </c>
      <c r="N97" s="145">
        <v>0.7</v>
      </c>
      <c r="O97" s="146">
        <v>8.1</v>
      </c>
      <c r="T97"/>
    </row>
    <row r="98" spans="1:20" s="81" customFormat="1" ht="15.75" x14ac:dyDescent="0.25">
      <c r="A98" s="116">
        <v>85</v>
      </c>
      <c r="B98" s="145">
        <v>0.70833333333333337</v>
      </c>
      <c r="C98" s="127">
        <v>5.0999999999999996</v>
      </c>
      <c r="D98" s="139"/>
      <c r="E98" s="116">
        <v>85</v>
      </c>
      <c r="F98" s="145">
        <v>0.70833333333333337</v>
      </c>
      <c r="G98" s="127">
        <v>6.3</v>
      </c>
      <c r="H98" s="139"/>
      <c r="I98" s="116">
        <v>85</v>
      </c>
      <c r="J98" s="145">
        <v>0.70833333333333337</v>
      </c>
      <c r="K98" s="127">
        <v>7.3</v>
      </c>
      <c r="L98" s="139"/>
      <c r="M98" s="116">
        <v>85</v>
      </c>
      <c r="N98" s="145">
        <v>0.70833333333333337</v>
      </c>
      <c r="O98" s="146">
        <v>8.1</v>
      </c>
      <c r="T98"/>
    </row>
    <row r="99" spans="1:20" s="81" customFormat="1" ht="15.75" x14ac:dyDescent="0.25">
      <c r="A99" s="112">
        <v>86</v>
      </c>
      <c r="B99" s="145">
        <v>0.71666666666666667</v>
      </c>
      <c r="C99" s="127">
        <v>5.0999999999999996</v>
      </c>
      <c r="D99" s="139"/>
      <c r="E99" s="112">
        <v>86</v>
      </c>
      <c r="F99" s="145">
        <v>0.71666666666666667</v>
      </c>
      <c r="G99" s="127">
        <v>6.3</v>
      </c>
      <c r="H99" s="139"/>
      <c r="I99" s="112">
        <v>86</v>
      </c>
      <c r="J99" s="145">
        <v>0.71666666666666667</v>
      </c>
      <c r="K99" s="127">
        <v>7.3</v>
      </c>
      <c r="L99" s="139"/>
      <c r="M99" s="112">
        <v>86</v>
      </c>
      <c r="N99" s="145">
        <v>0.71666666666666667</v>
      </c>
      <c r="O99" s="146">
        <v>8.1</v>
      </c>
      <c r="T99"/>
    </row>
    <row r="100" spans="1:20" s="81" customFormat="1" ht="15.75" x14ac:dyDescent="0.25">
      <c r="A100" s="116">
        <v>87</v>
      </c>
      <c r="B100" s="145">
        <v>0.72499999999999998</v>
      </c>
      <c r="C100" s="127">
        <v>5.2</v>
      </c>
      <c r="D100" s="139"/>
      <c r="E100" s="116">
        <v>87</v>
      </c>
      <c r="F100" s="145">
        <v>0.72499999999999998</v>
      </c>
      <c r="G100" s="127">
        <v>6.3</v>
      </c>
      <c r="H100" s="139"/>
      <c r="I100" s="116">
        <v>87</v>
      </c>
      <c r="J100" s="145">
        <v>0.72499999999999998</v>
      </c>
      <c r="K100" s="127">
        <v>7.3</v>
      </c>
      <c r="L100" s="139"/>
      <c r="M100" s="116">
        <v>87</v>
      </c>
      <c r="N100" s="145">
        <v>0.72499999999999998</v>
      </c>
      <c r="O100" s="146">
        <v>8.1</v>
      </c>
      <c r="T100"/>
    </row>
    <row r="101" spans="1:20" s="81" customFormat="1" ht="15.75" x14ac:dyDescent="0.25">
      <c r="A101" s="112">
        <v>88</v>
      </c>
      <c r="B101" s="145">
        <v>0.73333333333333328</v>
      </c>
      <c r="C101" s="127">
        <v>5.2</v>
      </c>
      <c r="D101" s="139"/>
      <c r="E101" s="112">
        <v>88</v>
      </c>
      <c r="F101" s="145">
        <v>0.73333333333333328</v>
      </c>
      <c r="G101" s="127">
        <v>6.4</v>
      </c>
      <c r="H101" s="139"/>
      <c r="I101" s="112">
        <v>88</v>
      </c>
      <c r="J101" s="145">
        <v>0.73333333333333328</v>
      </c>
      <c r="K101" s="127">
        <v>7.3</v>
      </c>
      <c r="L101" s="139"/>
      <c r="M101" s="112">
        <v>88</v>
      </c>
      <c r="N101" s="145">
        <v>0.73333333333333328</v>
      </c>
      <c r="O101" s="146">
        <v>8.1999999999999993</v>
      </c>
    </row>
    <row r="102" spans="1:20" s="81" customFormat="1" ht="15.75" x14ac:dyDescent="0.25">
      <c r="A102" s="116">
        <v>89</v>
      </c>
      <c r="B102" s="145">
        <v>0.7416666666666667</v>
      </c>
      <c r="C102" s="127">
        <v>5.2</v>
      </c>
      <c r="D102" s="139"/>
      <c r="E102" s="116">
        <v>89</v>
      </c>
      <c r="F102" s="145">
        <v>0.7416666666666667</v>
      </c>
      <c r="G102" s="127">
        <v>6.4</v>
      </c>
      <c r="H102" s="139"/>
      <c r="I102" s="116">
        <v>89</v>
      </c>
      <c r="J102" s="145">
        <v>0.7416666666666667</v>
      </c>
      <c r="K102" s="127">
        <v>7.4</v>
      </c>
      <c r="L102" s="139"/>
      <c r="M102" s="116">
        <v>89</v>
      </c>
      <c r="N102" s="145">
        <v>0.7416666666666667</v>
      </c>
      <c r="O102" s="146">
        <v>8.1999999999999993</v>
      </c>
    </row>
    <row r="103" spans="1:20" s="81" customFormat="1" ht="15.75" x14ac:dyDescent="0.25">
      <c r="A103" s="112">
        <v>90</v>
      </c>
      <c r="B103" s="145">
        <v>0.75</v>
      </c>
      <c r="C103" s="127">
        <v>5.2</v>
      </c>
      <c r="D103" s="139"/>
      <c r="E103" s="112">
        <v>90</v>
      </c>
      <c r="F103" s="145">
        <v>0.75</v>
      </c>
      <c r="G103" s="127">
        <v>6.4</v>
      </c>
      <c r="H103" s="139"/>
      <c r="I103" s="112">
        <v>90</v>
      </c>
      <c r="J103" s="145">
        <v>0.75</v>
      </c>
      <c r="K103" s="127">
        <v>7.4</v>
      </c>
      <c r="L103" s="139"/>
      <c r="M103" s="112">
        <v>90</v>
      </c>
      <c r="N103" s="145">
        <v>0.75</v>
      </c>
      <c r="O103" s="146">
        <v>8.1999999999999993</v>
      </c>
    </row>
    <row r="104" spans="1:20" s="81" customFormat="1" ht="15.75" x14ac:dyDescent="0.25">
      <c r="A104" s="116">
        <v>91</v>
      </c>
      <c r="B104" s="145">
        <v>0.7583333333333333</v>
      </c>
      <c r="C104" s="127">
        <v>5.3</v>
      </c>
      <c r="D104" s="139"/>
      <c r="E104" s="116">
        <v>91</v>
      </c>
      <c r="F104" s="145">
        <v>0.7583333333333333</v>
      </c>
      <c r="G104" s="127">
        <v>6.4</v>
      </c>
      <c r="H104" s="139"/>
      <c r="I104" s="116">
        <v>91</v>
      </c>
      <c r="J104" s="145">
        <v>0.7583333333333333</v>
      </c>
      <c r="K104" s="127">
        <v>7.4</v>
      </c>
      <c r="L104" s="139"/>
      <c r="M104" s="116">
        <v>91</v>
      </c>
      <c r="N104" s="145">
        <v>0.7583333333333333</v>
      </c>
      <c r="O104" s="146">
        <v>8.1999999999999993</v>
      </c>
    </row>
    <row r="105" spans="1:20" s="81" customFormat="1" ht="15.75" x14ac:dyDescent="0.25">
      <c r="A105" s="112">
        <v>92</v>
      </c>
      <c r="B105" s="145">
        <v>0.76666666666666672</v>
      </c>
      <c r="C105" s="127">
        <v>5.3</v>
      </c>
      <c r="D105" s="139"/>
      <c r="E105" s="112">
        <v>92</v>
      </c>
      <c r="F105" s="145">
        <v>0.76666666666666672</v>
      </c>
      <c r="G105" s="127">
        <v>6.4</v>
      </c>
      <c r="H105" s="139"/>
      <c r="I105" s="112">
        <v>92</v>
      </c>
      <c r="J105" s="145">
        <v>0.76666666666666672</v>
      </c>
      <c r="K105" s="127">
        <v>7.4</v>
      </c>
      <c r="L105" s="139"/>
      <c r="M105" s="112">
        <v>92</v>
      </c>
      <c r="N105" s="145">
        <v>0.76666666666666672</v>
      </c>
      <c r="O105" s="146">
        <v>8.3000000000000007</v>
      </c>
    </row>
    <row r="106" spans="1:20" s="81" customFormat="1" ht="15.75" x14ac:dyDescent="0.25">
      <c r="A106" s="116">
        <v>93</v>
      </c>
      <c r="B106" s="145">
        <v>0.77500000000000002</v>
      </c>
      <c r="C106" s="127">
        <v>5.3</v>
      </c>
      <c r="D106" s="139"/>
      <c r="E106" s="116">
        <v>93</v>
      </c>
      <c r="F106" s="145">
        <v>0.77500000000000002</v>
      </c>
      <c r="G106" s="127">
        <v>6.5</v>
      </c>
      <c r="H106" s="139"/>
      <c r="I106" s="116">
        <v>93</v>
      </c>
      <c r="J106" s="145">
        <v>0.77500000000000002</v>
      </c>
      <c r="K106" s="127">
        <v>7.4</v>
      </c>
      <c r="L106" s="139"/>
      <c r="M106" s="116">
        <v>93</v>
      </c>
      <c r="N106" s="145">
        <v>0.77500000000000002</v>
      </c>
      <c r="O106" s="146">
        <v>8.3000000000000007</v>
      </c>
    </row>
    <row r="107" spans="1:20" s="81" customFormat="1" ht="15.75" x14ac:dyDescent="0.25">
      <c r="A107" s="112">
        <v>94</v>
      </c>
      <c r="B107" s="145">
        <v>0.78333333333333333</v>
      </c>
      <c r="C107" s="127">
        <v>5.3</v>
      </c>
      <c r="D107" s="139"/>
      <c r="E107" s="112">
        <v>94</v>
      </c>
      <c r="F107" s="145">
        <v>0.78333333333333333</v>
      </c>
      <c r="G107" s="127">
        <v>6.5</v>
      </c>
      <c r="H107" s="139"/>
      <c r="I107" s="112">
        <v>94</v>
      </c>
      <c r="J107" s="145">
        <v>0.78333333333333333</v>
      </c>
      <c r="K107" s="127">
        <v>7.4</v>
      </c>
      <c r="L107" s="139"/>
      <c r="M107" s="112">
        <v>94</v>
      </c>
      <c r="N107" s="145">
        <v>0.78333333333333333</v>
      </c>
      <c r="O107" s="146">
        <v>8.3000000000000007</v>
      </c>
    </row>
    <row r="108" spans="1:20" s="81" customFormat="1" ht="15.75" x14ac:dyDescent="0.25">
      <c r="A108" s="116">
        <v>95</v>
      </c>
      <c r="B108" s="145">
        <v>0.79166666666666663</v>
      </c>
      <c r="C108" s="127">
        <v>5.4</v>
      </c>
      <c r="D108" s="139"/>
      <c r="E108" s="116">
        <v>95</v>
      </c>
      <c r="F108" s="145">
        <v>0.79166666666666663</v>
      </c>
      <c r="G108" s="127">
        <v>6.5</v>
      </c>
      <c r="H108" s="139"/>
      <c r="I108" s="116">
        <v>95</v>
      </c>
      <c r="J108" s="145">
        <v>0.79166666666666663</v>
      </c>
      <c r="K108" s="127">
        <v>7.5</v>
      </c>
      <c r="L108" s="139"/>
      <c r="M108" s="116">
        <v>95</v>
      </c>
      <c r="N108" s="145">
        <v>0.79166666666666663</v>
      </c>
      <c r="O108" s="146">
        <v>8.3000000000000007</v>
      </c>
    </row>
    <row r="109" spans="1:20" s="81" customFormat="1" ht="15.75" x14ac:dyDescent="0.25">
      <c r="A109" s="112">
        <v>96</v>
      </c>
      <c r="B109" s="145">
        <v>0.8</v>
      </c>
      <c r="C109" s="127">
        <v>5.4</v>
      </c>
      <c r="D109" s="139"/>
      <c r="E109" s="112">
        <v>96</v>
      </c>
      <c r="F109" s="145">
        <v>0.8</v>
      </c>
      <c r="G109" s="127">
        <v>6.5</v>
      </c>
      <c r="H109" s="139"/>
      <c r="I109" s="112">
        <v>96</v>
      </c>
      <c r="J109" s="145">
        <v>0.8</v>
      </c>
      <c r="K109" s="127">
        <v>7.5</v>
      </c>
      <c r="L109" s="139"/>
      <c r="M109" s="112">
        <v>96</v>
      </c>
      <c r="N109" s="145">
        <v>0.8</v>
      </c>
      <c r="O109" s="146">
        <v>8.4</v>
      </c>
    </row>
    <row r="110" spans="1:20" s="81" customFormat="1" ht="15.75" x14ac:dyDescent="0.25">
      <c r="A110" s="116">
        <v>97</v>
      </c>
      <c r="B110" s="145">
        <v>0.80833333333333335</v>
      </c>
      <c r="C110" s="127">
        <v>5.4</v>
      </c>
      <c r="D110" s="139"/>
      <c r="E110" s="116">
        <v>97</v>
      </c>
      <c r="F110" s="145">
        <v>0.80833333333333335</v>
      </c>
      <c r="G110" s="127">
        <v>6.5</v>
      </c>
      <c r="H110" s="139"/>
      <c r="I110" s="116">
        <v>97</v>
      </c>
      <c r="J110" s="145">
        <v>0.80833333333333335</v>
      </c>
      <c r="K110" s="127">
        <v>7.5</v>
      </c>
      <c r="L110" s="139"/>
      <c r="M110" s="116">
        <v>97</v>
      </c>
      <c r="N110" s="145">
        <v>0.80833333333333335</v>
      </c>
      <c r="O110" s="146">
        <v>8.4</v>
      </c>
    </row>
    <row r="111" spans="1:20" s="81" customFormat="1" ht="15.75" x14ac:dyDescent="0.25">
      <c r="A111" s="112">
        <v>98</v>
      </c>
      <c r="B111" s="145">
        <v>0.81666666666666665</v>
      </c>
      <c r="C111" s="127">
        <v>5.4</v>
      </c>
      <c r="D111" s="139"/>
      <c r="E111" s="112">
        <v>98</v>
      </c>
      <c r="F111" s="145">
        <v>0.81666666666666665</v>
      </c>
      <c r="G111" s="127">
        <v>6.6</v>
      </c>
      <c r="H111" s="139"/>
      <c r="I111" s="112">
        <v>98</v>
      </c>
      <c r="J111" s="145">
        <v>0.81666666666666665</v>
      </c>
      <c r="K111" s="127">
        <v>7.5</v>
      </c>
      <c r="L111" s="139"/>
      <c r="M111" s="112">
        <v>98</v>
      </c>
      <c r="N111" s="145">
        <v>0.81666666666666665</v>
      </c>
      <c r="O111" s="146">
        <v>8.4</v>
      </c>
    </row>
    <row r="112" spans="1:20" s="81" customFormat="1" ht="15.75" x14ac:dyDescent="0.25">
      <c r="A112" s="116">
        <v>99</v>
      </c>
      <c r="B112" s="145">
        <v>0.82499999999999996</v>
      </c>
      <c r="C112" s="127">
        <v>5.5</v>
      </c>
      <c r="D112" s="139"/>
      <c r="E112" s="116">
        <v>99</v>
      </c>
      <c r="F112" s="145">
        <v>0.82499999999999996</v>
      </c>
      <c r="G112" s="127">
        <v>6.6</v>
      </c>
      <c r="H112" s="139"/>
      <c r="I112" s="116">
        <v>99</v>
      </c>
      <c r="J112" s="145">
        <v>0.82499999999999996</v>
      </c>
      <c r="K112" s="127">
        <v>7.5</v>
      </c>
      <c r="L112" s="139"/>
      <c r="M112" s="116">
        <v>99</v>
      </c>
      <c r="N112" s="145">
        <v>0.82499999999999996</v>
      </c>
      <c r="O112" s="146">
        <v>8.5</v>
      </c>
    </row>
    <row r="113" spans="1:15" s="81" customFormat="1" ht="15.75" x14ac:dyDescent="0.25">
      <c r="A113" s="112">
        <v>100</v>
      </c>
      <c r="B113" s="145">
        <v>0.83333333333333337</v>
      </c>
      <c r="C113" s="127">
        <v>5.5</v>
      </c>
      <c r="D113" s="139"/>
      <c r="E113" s="112">
        <v>100</v>
      </c>
      <c r="F113" s="145">
        <v>0.83333333333333337</v>
      </c>
      <c r="G113" s="127">
        <v>6.6</v>
      </c>
      <c r="H113" s="139"/>
      <c r="I113" s="112">
        <v>100</v>
      </c>
      <c r="J113" s="145">
        <v>0.83333333333333337</v>
      </c>
      <c r="K113" s="127">
        <v>7.6</v>
      </c>
      <c r="L113" s="139"/>
      <c r="M113" s="112">
        <v>100</v>
      </c>
      <c r="N113" s="145">
        <v>0.83333333333333337</v>
      </c>
      <c r="O113" s="146">
        <v>8.5</v>
      </c>
    </row>
    <row r="114" spans="1:15" s="81" customFormat="1" ht="15.75" x14ac:dyDescent="0.25">
      <c r="A114" s="116">
        <v>101</v>
      </c>
      <c r="B114" s="145">
        <v>0.84166666666666667</v>
      </c>
      <c r="C114" s="127">
        <v>5.5</v>
      </c>
      <c r="D114" s="139"/>
      <c r="E114" s="116">
        <v>101</v>
      </c>
      <c r="F114" s="145">
        <v>0.84166666666666667</v>
      </c>
      <c r="G114" s="127">
        <v>6.6</v>
      </c>
      <c r="H114" s="139"/>
      <c r="I114" s="116">
        <v>101</v>
      </c>
      <c r="J114" s="145">
        <v>0.84166666666666667</v>
      </c>
      <c r="K114" s="127">
        <v>7.6</v>
      </c>
      <c r="L114" s="139"/>
      <c r="M114" s="116">
        <v>101</v>
      </c>
      <c r="N114" s="145">
        <v>0.84166666666666667</v>
      </c>
      <c r="O114" s="146">
        <v>8.5</v>
      </c>
    </row>
    <row r="115" spans="1:15" ht="15.75" x14ac:dyDescent="0.25">
      <c r="A115" s="112">
        <v>102</v>
      </c>
      <c r="B115" s="145">
        <v>0.85</v>
      </c>
      <c r="C115" s="127">
        <v>5.5</v>
      </c>
      <c r="E115" s="112">
        <v>102</v>
      </c>
      <c r="F115" s="145">
        <v>0.85</v>
      </c>
      <c r="G115" s="127">
        <v>6.6</v>
      </c>
      <c r="I115" s="112">
        <v>102</v>
      </c>
      <c r="J115" s="145">
        <v>0.85</v>
      </c>
      <c r="K115" s="127">
        <v>7.6</v>
      </c>
      <c r="M115" s="112">
        <v>102</v>
      </c>
      <c r="N115" s="145">
        <v>0.85</v>
      </c>
      <c r="O115" s="146">
        <v>8.5</v>
      </c>
    </row>
    <row r="116" spans="1:15" ht="15.75" x14ac:dyDescent="0.25">
      <c r="A116" s="116">
        <v>103</v>
      </c>
      <c r="B116" s="145">
        <v>0.85833333333333328</v>
      </c>
      <c r="C116" s="127">
        <v>5.6</v>
      </c>
      <c r="E116" s="116">
        <v>103</v>
      </c>
      <c r="F116" s="145">
        <v>0.85833333333333328</v>
      </c>
      <c r="G116" s="127">
        <v>6.6</v>
      </c>
      <c r="I116" s="116">
        <v>103</v>
      </c>
      <c r="J116" s="145">
        <v>0.85833333333333328</v>
      </c>
      <c r="K116" s="127">
        <v>7.6</v>
      </c>
      <c r="M116" s="116">
        <v>103</v>
      </c>
      <c r="N116" s="145">
        <v>0.85833333333333328</v>
      </c>
      <c r="O116" s="146">
        <v>8.5</v>
      </c>
    </row>
    <row r="117" spans="1:15" ht="15.75" x14ac:dyDescent="0.25">
      <c r="A117" s="112">
        <v>104</v>
      </c>
      <c r="B117" s="145">
        <v>0.8666666666666667</v>
      </c>
      <c r="C117" s="127">
        <v>5.6</v>
      </c>
      <c r="E117" s="112">
        <v>104</v>
      </c>
      <c r="F117" s="145">
        <v>0.8666666666666667</v>
      </c>
      <c r="G117" s="127">
        <v>6.7</v>
      </c>
      <c r="I117" s="112">
        <v>104</v>
      </c>
      <c r="J117" s="145">
        <v>0.8666666666666667</v>
      </c>
      <c r="K117" s="127">
        <v>7.6</v>
      </c>
      <c r="M117" s="112">
        <v>104</v>
      </c>
      <c r="N117" s="145">
        <v>0.8666666666666667</v>
      </c>
      <c r="O117" s="146">
        <v>8.6</v>
      </c>
    </row>
    <row r="118" spans="1:15" ht="15.75" x14ac:dyDescent="0.25">
      <c r="A118" s="116">
        <v>105</v>
      </c>
      <c r="B118" s="145">
        <v>0.875</v>
      </c>
      <c r="C118" s="127">
        <v>5.6</v>
      </c>
      <c r="E118" s="116">
        <v>105</v>
      </c>
      <c r="F118" s="145">
        <v>0.875</v>
      </c>
      <c r="G118" s="127">
        <v>6.7</v>
      </c>
      <c r="I118" s="116">
        <v>105</v>
      </c>
      <c r="J118" s="145">
        <v>0.875</v>
      </c>
      <c r="K118" s="127">
        <v>7.7</v>
      </c>
      <c r="M118" s="116">
        <v>105</v>
      </c>
      <c r="N118" s="145">
        <v>0.875</v>
      </c>
      <c r="O118" s="146">
        <v>8.6</v>
      </c>
    </row>
    <row r="119" spans="1:15" ht="15.75" x14ac:dyDescent="0.25">
      <c r="A119" s="112">
        <v>106</v>
      </c>
      <c r="B119" s="145">
        <v>0.8833333333333333</v>
      </c>
      <c r="C119" s="127">
        <v>5.6</v>
      </c>
      <c r="E119" s="112">
        <v>106</v>
      </c>
      <c r="F119" s="145">
        <v>0.8833333333333333</v>
      </c>
      <c r="G119" s="127">
        <v>6.7</v>
      </c>
      <c r="I119" s="112">
        <v>106</v>
      </c>
      <c r="J119" s="145">
        <v>0.8833333333333333</v>
      </c>
      <c r="K119" s="127">
        <v>7.7</v>
      </c>
      <c r="M119" s="112">
        <v>106</v>
      </c>
      <c r="N119" s="145">
        <v>0.8833333333333333</v>
      </c>
      <c r="O119" s="146">
        <v>8.6</v>
      </c>
    </row>
    <row r="120" spans="1:15" ht="15.75" x14ac:dyDescent="0.25">
      <c r="A120" s="116">
        <v>107</v>
      </c>
      <c r="B120" s="145">
        <v>0.89166666666666672</v>
      </c>
      <c r="C120" s="127">
        <v>5.7</v>
      </c>
      <c r="E120" s="116">
        <v>107</v>
      </c>
      <c r="F120" s="145">
        <v>0.89166666666666672</v>
      </c>
      <c r="G120" s="127">
        <v>6.7</v>
      </c>
      <c r="I120" s="116">
        <v>107</v>
      </c>
      <c r="J120" s="145">
        <v>0.89166666666666672</v>
      </c>
      <c r="K120" s="127">
        <v>7.7</v>
      </c>
      <c r="M120" s="116">
        <v>107</v>
      </c>
      <c r="N120" s="145">
        <v>0.89166666666666672</v>
      </c>
      <c r="O120" s="146">
        <v>8.6</v>
      </c>
    </row>
    <row r="121" spans="1:15" ht="15.75" x14ac:dyDescent="0.25">
      <c r="A121" s="112">
        <v>108</v>
      </c>
      <c r="B121" s="145">
        <v>0.9</v>
      </c>
      <c r="C121" s="127">
        <v>5.7</v>
      </c>
      <c r="E121" s="112">
        <v>108</v>
      </c>
      <c r="F121" s="145">
        <v>0.9</v>
      </c>
      <c r="G121" s="127">
        <v>6.7</v>
      </c>
      <c r="I121" s="112">
        <v>108</v>
      </c>
      <c r="J121" s="145">
        <v>0.9</v>
      </c>
      <c r="K121" s="127">
        <v>7.7</v>
      </c>
      <c r="M121" s="112">
        <v>108</v>
      </c>
      <c r="N121" s="145">
        <v>0.9</v>
      </c>
      <c r="O121" s="146">
        <v>8.6999999999999993</v>
      </c>
    </row>
    <row r="122" spans="1:15" ht="15.75" x14ac:dyDescent="0.25">
      <c r="A122" s="116">
        <v>109</v>
      </c>
      <c r="B122" s="145">
        <v>0.90833333333333333</v>
      </c>
      <c r="C122" s="127">
        <v>5.7</v>
      </c>
      <c r="E122" s="116">
        <v>109</v>
      </c>
      <c r="F122" s="145">
        <v>0.90833333333333333</v>
      </c>
      <c r="G122" s="127">
        <v>6.8</v>
      </c>
      <c r="I122" s="116">
        <v>109</v>
      </c>
      <c r="J122" s="145">
        <v>0.90833333333333333</v>
      </c>
      <c r="K122" s="127">
        <v>7.7</v>
      </c>
      <c r="M122" s="116">
        <v>109</v>
      </c>
      <c r="N122" s="145">
        <v>0.90833333333333333</v>
      </c>
      <c r="O122" s="146">
        <v>8.6999999999999993</v>
      </c>
    </row>
    <row r="123" spans="1:15" ht="15.75" x14ac:dyDescent="0.25">
      <c r="A123" s="112">
        <v>110</v>
      </c>
      <c r="B123" s="145">
        <v>0.91666666666666663</v>
      </c>
      <c r="C123" s="127">
        <v>5.7</v>
      </c>
      <c r="E123" s="112">
        <v>110</v>
      </c>
      <c r="F123" s="145">
        <v>0.91666666666666663</v>
      </c>
      <c r="G123" s="127">
        <v>6.8</v>
      </c>
      <c r="I123" s="112">
        <v>110</v>
      </c>
      <c r="J123" s="145">
        <v>0.91666666666666663</v>
      </c>
      <c r="K123" s="127">
        <v>7.8</v>
      </c>
      <c r="M123" s="112">
        <v>110</v>
      </c>
      <c r="N123" s="145">
        <v>0.91666666666666663</v>
      </c>
      <c r="O123" s="146">
        <v>8.6999999999999993</v>
      </c>
    </row>
    <row r="124" spans="1:15" ht="15.75" x14ac:dyDescent="0.25">
      <c r="A124" s="116">
        <v>111</v>
      </c>
      <c r="B124" s="145">
        <v>0.92500000000000004</v>
      </c>
      <c r="C124" s="127">
        <v>5.8</v>
      </c>
      <c r="E124" s="116">
        <v>111</v>
      </c>
      <c r="F124" s="145">
        <v>0.92500000000000004</v>
      </c>
      <c r="G124" s="127">
        <v>6.8</v>
      </c>
      <c r="I124" s="116">
        <v>111</v>
      </c>
      <c r="J124" s="145">
        <v>0.92500000000000004</v>
      </c>
      <c r="K124" s="127">
        <v>7.8</v>
      </c>
      <c r="M124" s="116">
        <v>111</v>
      </c>
      <c r="N124" s="145">
        <v>0.92500000000000004</v>
      </c>
      <c r="O124" s="146">
        <v>8.8000000000000007</v>
      </c>
    </row>
    <row r="125" spans="1:15" ht="15.75" x14ac:dyDescent="0.25">
      <c r="A125" s="112">
        <v>112</v>
      </c>
      <c r="B125" s="145">
        <v>0.93333333333333335</v>
      </c>
      <c r="C125" s="127">
        <v>5.8</v>
      </c>
      <c r="E125" s="112">
        <v>112</v>
      </c>
      <c r="F125" s="145">
        <v>0.93333333333333335</v>
      </c>
      <c r="G125" s="127">
        <v>6.8</v>
      </c>
      <c r="I125" s="112">
        <v>112</v>
      </c>
      <c r="J125" s="145">
        <v>0.93333333333333335</v>
      </c>
      <c r="K125" s="127">
        <v>7.8</v>
      </c>
      <c r="M125" s="112">
        <v>112</v>
      </c>
      <c r="N125" s="145">
        <v>0.93333333333333335</v>
      </c>
      <c r="O125" s="146">
        <v>8.8000000000000007</v>
      </c>
    </row>
    <row r="126" spans="1:15" ht="15.75" x14ac:dyDescent="0.25">
      <c r="A126" s="116">
        <v>113</v>
      </c>
      <c r="B126" s="145">
        <v>0.94166666666666665</v>
      </c>
      <c r="C126" s="127">
        <v>5.8</v>
      </c>
      <c r="E126" s="116">
        <v>113</v>
      </c>
      <c r="F126" s="145">
        <v>0.94166666666666665</v>
      </c>
      <c r="G126" s="127">
        <v>6.8</v>
      </c>
      <c r="I126" s="116">
        <v>113</v>
      </c>
      <c r="J126" s="145">
        <v>0.94166666666666665</v>
      </c>
      <c r="K126" s="127">
        <v>7.8</v>
      </c>
      <c r="M126" s="116">
        <v>113</v>
      </c>
      <c r="N126" s="145">
        <v>0.94166666666666665</v>
      </c>
      <c r="O126" s="146">
        <v>8.8000000000000007</v>
      </c>
    </row>
    <row r="127" spans="1:15" ht="15.75" x14ac:dyDescent="0.25">
      <c r="A127" s="112">
        <v>114</v>
      </c>
      <c r="B127" s="145">
        <v>0.95</v>
      </c>
      <c r="C127" s="127">
        <v>5.8</v>
      </c>
      <c r="E127" s="112">
        <v>114</v>
      </c>
      <c r="F127" s="145">
        <v>0.95</v>
      </c>
      <c r="G127" s="127">
        <v>6.9</v>
      </c>
      <c r="I127" s="112">
        <v>114</v>
      </c>
      <c r="J127" s="145">
        <v>0.95</v>
      </c>
      <c r="K127" s="127">
        <v>7.8</v>
      </c>
      <c r="M127" s="112">
        <v>114</v>
      </c>
      <c r="N127" s="145">
        <v>0.95</v>
      </c>
      <c r="O127" s="146">
        <v>8.8000000000000007</v>
      </c>
    </row>
    <row r="128" spans="1:15" ht="15.75" x14ac:dyDescent="0.25">
      <c r="A128" s="116">
        <v>115</v>
      </c>
      <c r="B128" s="145">
        <v>0.95833333333333337</v>
      </c>
      <c r="C128" s="127">
        <v>5.9</v>
      </c>
      <c r="E128" s="116">
        <v>115</v>
      </c>
      <c r="F128" s="145">
        <v>0.95833333333333337</v>
      </c>
      <c r="G128" s="127">
        <v>6.9</v>
      </c>
      <c r="I128" s="116">
        <v>115</v>
      </c>
      <c r="J128" s="145">
        <v>0.95833333333333337</v>
      </c>
      <c r="K128" s="127">
        <v>7.9</v>
      </c>
      <c r="M128" s="116">
        <v>115</v>
      </c>
      <c r="N128" s="145">
        <v>0.95833333333333337</v>
      </c>
      <c r="O128" s="146">
        <v>8.8000000000000007</v>
      </c>
    </row>
    <row r="129" spans="1:15" ht="15.75" x14ac:dyDescent="0.25">
      <c r="A129" s="112">
        <v>116</v>
      </c>
      <c r="B129" s="145">
        <v>0.96666666666666667</v>
      </c>
      <c r="C129" s="127">
        <v>5.9</v>
      </c>
      <c r="E129" s="112">
        <v>116</v>
      </c>
      <c r="F129" s="145">
        <v>0.96666666666666667</v>
      </c>
      <c r="G129" s="127">
        <v>6.9</v>
      </c>
      <c r="I129" s="112">
        <v>116</v>
      </c>
      <c r="J129" s="145">
        <v>0.96666666666666667</v>
      </c>
      <c r="K129" s="127">
        <v>7.9</v>
      </c>
      <c r="M129" s="112">
        <v>116</v>
      </c>
      <c r="N129" s="145">
        <v>0.96666666666666667</v>
      </c>
      <c r="O129" s="146">
        <v>8.9</v>
      </c>
    </row>
    <row r="130" spans="1:15" ht="15.75" x14ac:dyDescent="0.25">
      <c r="A130" s="116">
        <v>117</v>
      </c>
      <c r="B130" s="145">
        <v>0.97499999999999998</v>
      </c>
      <c r="C130" s="127">
        <v>5.9</v>
      </c>
      <c r="E130" s="116">
        <v>117</v>
      </c>
      <c r="F130" s="145">
        <v>0.97499999999999998</v>
      </c>
      <c r="G130" s="127">
        <v>6.9</v>
      </c>
      <c r="I130" s="116">
        <v>117</v>
      </c>
      <c r="J130" s="145">
        <v>0.97499999999999998</v>
      </c>
      <c r="K130" s="127">
        <v>7.9</v>
      </c>
      <c r="M130" s="116">
        <v>117</v>
      </c>
      <c r="N130" s="145">
        <v>0.97499999999999998</v>
      </c>
      <c r="O130" s="146">
        <v>8.9</v>
      </c>
    </row>
    <row r="131" spans="1:15" ht="15.75" x14ac:dyDescent="0.25">
      <c r="A131" s="112">
        <v>118</v>
      </c>
      <c r="B131" s="145">
        <v>0.98333333333333328</v>
      </c>
      <c r="C131" s="127">
        <v>5.9</v>
      </c>
      <c r="E131" s="112">
        <v>118</v>
      </c>
      <c r="F131" s="145">
        <v>0.98333333333333328</v>
      </c>
      <c r="G131" s="127">
        <v>6.9</v>
      </c>
      <c r="I131" s="112">
        <v>118</v>
      </c>
      <c r="J131" s="145">
        <v>0.98333333333333328</v>
      </c>
      <c r="K131" s="127">
        <v>7.9</v>
      </c>
      <c r="M131" s="112">
        <v>118</v>
      </c>
      <c r="N131" s="145">
        <v>0.98333333333333328</v>
      </c>
      <c r="O131" s="146">
        <v>8.9</v>
      </c>
    </row>
    <row r="132" spans="1:15" ht="15.75" x14ac:dyDescent="0.25">
      <c r="A132" s="116">
        <v>119</v>
      </c>
      <c r="B132" s="145">
        <v>0.9916666666666667</v>
      </c>
      <c r="C132" s="127">
        <v>5.9</v>
      </c>
      <c r="E132" s="116">
        <v>119</v>
      </c>
      <c r="F132" s="145">
        <v>0.9916666666666667</v>
      </c>
      <c r="G132" s="127">
        <v>6.9</v>
      </c>
      <c r="I132" s="116">
        <v>119</v>
      </c>
      <c r="J132" s="145">
        <v>0.9916666666666667</v>
      </c>
      <c r="K132" s="127">
        <v>7.9</v>
      </c>
      <c r="M132" s="116">
        <v>119</v>
      </c>
      <c r="N132" s="145">
        <v>0.9916666666666667</v>
      </c>
      <c r="O132" s="146">
        <v>8.9</v>
      </c>
    </row>
    <row r="133" spans="1:15" ht="15.75" x14ac:dyDescent="0.25">
      <c r="A133" s="112">
        <v>120</v>
      </c>
      <c r="B133" s="145">
        <v>1</v>
      </c>
      <c r="C133" s="146">
        <v>6</v>
      </c>
      <c r="E133" s="112">
        <v>120</v>
      </c>
      <c r="F133" s="145">
        <v>1</v>
      </c>
      <c r="G133" s="127">
        <v>6.9</v>
      </c>
      <c r="I133" s="112">
        <v>120</v>
      </c>
      <c r="J133" s="145">
        <v>1</v>
      </c>
      <c r="K133" s="146">
        <v>8</v>
      </c>
      <c r="M133" s="112">
        <v>120</v>
      </c>
      <c r="N133" s="145">
        <v>1</v>
      </c>
      <c r="O133" s="146">
        <v>9</v>
      </c>
    </row>
  </sheetData>
  <mergeCells count="8">
    <mergeCell ref="E11:G11"/>
    <mergeCell ref="I11:K11"/>
    <mergeCell ref="M11:O11"/>
    <mergeCell ref="A1:O1"/>
    <mergeCell ref="A3:C3"/>
    <mergeCell ref="E3:G3"/>
    <mergeCell ref="I3:K3"/>
    <mergeCell ref="M3:O3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3"/>
  <sheetViews>
    <sheetView view="pageBreakPreview" zoomScale="75" zoomScaleNormal="75" zoomScaleSheetLayoutView="75" workbookViewId="0">
      <pane ySplit="9" topLeftCell="A10" activePane="bottomLeft" state="frozen"/>
      <selection pane="bottomLeft" activeCell="O2" sqref="A1:O1048576"/>
    </sheetView>
  </sheetViews>
  <sheetFormatPr defaultRowHeight="15" x14ac:dyDescent="0.25"/>
  <cols>
    <col min="1" max="1" width="11.28515625" style="107" bestFit="1" customWidth="1"/>
    <col min="2" max="2" width="11.28515625" style="107" hidden="1" customWidth="1"/>
    <col min="3" max="3" width="15.5703125" style="107" bestFit="1" customWidth="1"/>
    <col min="4" max="4" width="2.5703125" style="107" customWidth="1"/>
    <col min="5" max="6" width="9.140625" style="107"/>
    <col min="7" max="7" width="15.5703125" style="107" hidden="1" customWidth="1"/>
    <col min="8" max="8" width="3.140625" style="107" customWidth="1"/>
    <col min="9" max="10" width="9.140625" style="107"/>
    <col min="11" max="11" width="15.5703125" style="107" bestFit="1" customWidth="1"/>
    <col min="12" max="12" width="3" style="107" customWidth="1"/>
    <col min="13" max="13" width="9.140625" style="107"/>
    <col min="14" max="14" width="0" style="107" hidden="1" customWidth="1"/>
    <col min="15" max="15" width="15.5703125" style="107" bestFit="1" customWidth="1"/>
  </cols>
  <sheetData>
    <row r="1" spans="1:15" ht="29.25" thickBot="1" x14ac:dyDescent="0.3">
      <c r="A1" s="167" t="s">
        <v>195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9"/>
    </row>
    <row r="2" spans="1:15" ht="15.75" thickBot="1" x14ac:dyDescent="0.3"/>
    <row r="3" spans="1:15" x14ac:dyDescent="0.25">
      <c r="A3" s="170" t="s">
        <v>161</v>
      </c>
      <c r="B3" s="171"/>
      <c r="C3" s="172"/>
      <c r="D3" s="108"/>
      <c r="E3" s="170" t="s">
        <v>170</v>
      </c>
      <c r="F3" s="171"/>
      <c r="G3" s="172"/>
      <c r="H3" s="108"/>
      <c r="I3" s="170" t="s">
        <v>176</v>
      </c>
      <c r="J3" s="171"/>
      <c r="K3" s="172"/>
      <c r="L3" s="108"/>
      <c r="M3" s="170" t="s">
        <v>189</v>
      </c>
      <c r="N3" s="171"/>
      <c r="O3" s="172"/>
    </row>
    <row r="4" spans="1:15" ht="15.75" thickBot="1" x14ac:dyDescent="0.3">
      <c r="A4" s="128" t="s">
        <v>162</v>
      </c>
      <c r="B4" s="129"/>
      <c r="C4" s="130" t="s">
        <v>163</v>
      </c>
      <c r="D4" s="109"/>
      <c r="E4" s="128" t="s">
        <v>162</v>
      </c>
      <c r="F4" s="129"/>
      <c r="G4" s="130" t="s">
        <v>163</v>
      </c>
      <c r="H4" s="109"/>
      <c r="I4" s="128" t="s">
        <v>162</v>
      </c>
      <c r="J4" s="129"/>
      <c r="K4" s="130" t="s">
        <v>163</v>
      </c>
      <c r="L4" s="109"/>
      <c r="M4" s="128" t="s">
        <v>162</v>
      </c>
      <c r="N4" s="129"/>
      <c r="O4" s="130" t="s">
        <v>163</v>
      </c>
    </row>
    <row r="5" spans="1:15" x14ac:dyDescent="0.25">
      <c r="A5" s="133" t="s">
        <v>165</v>
      </c>
      <c r="B5" s="140"/>
      <c r="C5" s="134" t="s">
        <v>164</v>
      </c>
      <c r="D5" s="110"/>
      <c r="E5" s="133" t="s">
        <v>165</v>
      </c>
      <c r="F5" s="140"/>
      <c r="G5" s="134" t="s">
        <v>171</v>
      </c>
      <c r="H5" s="110"/>
      <c r="I5" s="133" t="s">
        <v>165</v>
      </c>
      <c r="J5" s="140"/>
      <c r="K5" s="134" t="s">
        <v>177</v>
      </c>
      <c r="L5" s="110"/>
      <c r="M5" s="133" t="s">
        <v>165</v>
      </c>
      <c r="N5" s="140"/>
      <c r="O5" s="134" t="s">
        <v>182</v>
      </c>
    </row>
    <row r="6" spans="1:15" x14ac:dyDescent="0.25">
      <c r="A6" s="135">
        <v>2</v>
      </c>
      <c r="B6" s="141"/>
      <c r="C6" s="136" t="s">
        <v>166</v>
      </c>
      <c r="D6" s="110"/>
      <c r="E6" s="135">
        <v>3</v>
      </c>
      <c r="F6" s="141"/>
      <c r="G6" s="136" t="s">
        <v>172</v>
      </c>
      <c r="H6" s="110"/>
      <c r="I6" s="135">
        <v>4</v>
      </c>
      <c r="J6" s="141"/>
      <c r="K6" s="136" t="s">
        <v>178</v>
      </c>
      <c r="L6" s="110"/>
      <c r="M6" s="135">
        <v>5</v>
      </c>
      <c r="N6" s="141"/>
      <c r="O6" s="136" t="s">
        <v>183</v>
      </c>
    </row>
    <row r="7" spans="1:15" x14ac:dyDescent="0.25">
      <c r="A7" s="135">
        <v>3</v>
      </c>
      <c r="B7" s="141"/>
      <c r="C7" s="136" t="s">
        <v>167</v>
      </c>
      <c r="D7" s="110"/>
      <c r="E7" s="135">
        <v>4</v>
      </c>
      <c r="F7" s="141"/>
      <c r="G7" s="136" t="s">
        <v>173</v>
      </c>
      <c r="H7" s="110"/>
      <c r="I7" s="135">
        <v>5</v>
      </c>
      <c r="J7" s="141"/>
      <c r="K7" s="136" t="s">
        <v>179</v>
      </c>
      <c r="L7" s="110"/>
      <c r="M7" s="135">
        <v>6</v>
      </c>
      <c r="N7" s="141"/>
      <c r="O7" s="136" t="s">
        <v>184</v>
      </c>
    </row>
    <row r="8" spans="1:15" x14ac:dyDescent="0.25">
      <c r="A8" s="135">
        <v>4</v>
      </c>
      <c r="B8" s="141"/>
      <c r="C8" s="136" t="s">
        <v>168</v>
      </c>
      <c r="D8" s="110"/>
      <c r="E8" s="135">
        <v>5</v>
      </c>
      <c r="F8" s="141"/>
      <c r="G8" s="136" t="s">
        <v>174</v>
      </c>
      <c r="H8" s="110"/>
      <c r="I8" s="135">
        <v>6</v>
      </c>
      <c r="J8" s="141"/>
      <c r="K8" s="136" t="s">
        <v>180</v>
      </c>
      <c r="L8" s="110"/>
      <c r="M8" s="135">
        <v>7</v>
      </c>
      <c r="N8" s="141"/>
      <c r="O8" s="136" t="s">
        <v>185</v>
      </c>
    </row>
    <row r="9" spans="1:15" ht="15.75" thickBot="1" x14ac:dyDescent="0.3">
      <c r="A9" s="137">
        <v>5</v>
      </c>
      <c r="B9" s="142"/>
      <c r="C9" s="138" t="s">
        <v>169</v>
      </c>
      <c r="D9" s="110"/>
      <c r="E9" s="137">
        <v>6</v>
      </c>
      <c r="F9" s="142"/>
      <c r="G9" s="138" t="s">
        <v>175</v>
      </c>
      <c r="H9" s="110"/>
      <c r="I9" s="137">
        <v>7</v>
      </c>
      <c r="J9" s="142"/>
      <c r="K9" s="138" t="s">
        <v>181</v>
      </c>
      <c r="L9" s="110"/>
      <c r="M9" s="137">
        <v>8</v>
      </c>
      <c r="N9" s="142"/>
      <c r="O9" s="138" t="s">
        <v>186</v>
      </c>
    </row>
    <row r="10" spans="1:15" ht="15.75" thickBot="1" x14ac:dyDescent="0.3"/>
    <row r="11" spans="1:15" x14ac:dyDescent="0.25">
      <c r="A11" s="121"/>
      <c r="B11" s="143"/>
      <c r="C11" s="122"/>
      <c r="E11" s="121"/>
      <c r="F11" s="143"/>
      <c r="G11" s="122"/>
      <c r="I11" s="121"/>
      <c r="J11" s="143"/>
      <c r="K11" s="122"/>
      <c r="M11" s="121"/>
      <c r="N11" s="143"/>
      <c r="O11" s="122"/>
    </row>
    <row r="12" spans="1:15" ht="16.5" thickBot="1" x14ac:dyDescent="0.3">
      <c r="A12" s="123" t="s">
        <v>187</v>
      </c>
      <c r="B12" s="144" t="s">
        <v>39</v>
      </c>
      <c r="C12" s="111" t="s">
        <v>188</v>
      </c>
      <c r="E12" s="123" t="s">
        <v>187</v>
      </c>
      <c r="F12" s="144" t="s">
        <v>39</v>
      </c>
      <c r="G12" s="111" t="s">
        <v>188</v>
      </c>
      <c r="I12" s="123" t="s">
        <v>187</v>
      </c>
      <c r="J12" s="144" t="s">
        <v>39</v>
      </c>
      <c r="K12" s="111" t="s">
        <v>188</v>
      </c>
      <c r="M12" s="123" t="s">
        <v>187</v>
      </c>
      <c r="N12" s="144" t="s">
        <v>39</v>
      </c>
      <c r="O12" s="111" t="s">
        <v>188</v>
      </c>
    </row>
    <row r="13" spans="1:15" s="81" customFormat="1" ht="15.75" x14ac:dyDescent="0.25">
      <c r="A13" s="112">
        <v>0</v>
      </c>
      <c r="B13" s="145">
        <v>0</v>
      </c>
      <c r="C13" s="113" t="s">
        <v>165</v>
      </c>
      <c r="D13" s="139"/>
      <c r="E13" s="112">
        <v>0</v>
      </c>
      <c r="F13" s="145">
        <v>0</v>
      </c>
      <c r="G13" s="113" t="s">
        <v>165</v>
      </c>
      <c r="H13" s="139"/>
      <c r="I13" s="112">
        <v>0</v>
      </c>
      <c r="J13" s="145">
        <v>0</v>
      </c>
      <c r="K13" s="113" t="s">
        <v>165</v>
      </c>
      <c r="L13" s="139"/>
      <c r="M13" s="112">
        <v>0</v>
      </c>
      <c r="N13" s="145">
        <v>0</v>
      </c>
      <c r="O13" s="113" t="s">
        <v>165</v>
      </c>
    </row>
    <row r="14" spans="1:15" s="81" customFormat="1" ht="15.75" x14ac:dyDescent="0.25">
      <c r="A14" s="116">
        <v>1</v>
      </c>
      <c r="B14" s="151">
        <v>8.3333333333333332E-3</v>
      </c>
      <c r="C14" s="117" t="s">
        <v>165</v>
      </c>
      <c r="D14" s="139"/>
      <c r="E14" s="116">
        <v>1</v>
      </c>
      <c r="F14" s="145">
        <v>8.3333333333333332E-3</v>
      </c>
      <c r="G14" s="117" t="s">
        <v>165</v>
      </c>
      <c r="H14" s="139"/>
      <c r="I14" s="116">
        <v>1</v>
      </c>
      <c r="J14" s="145">
        <v>8.3333333333333332E-3</v>
      </c>
      <c r="K14" s="117" t="s">
        <v>165</v>
      </c>
      <c r="L14" s="139"/>
      <c r="M14" s="116">
        <v>1</v>
      </c>
      <c r="N14" s="145">
        <v>8.3333333333333332E-3</v>
      </c>
      <c r="O14" s="117" t="s">
        <v>165</v>
      </c>
    </row>
    <row r="15" spans="1:15" s="81" customFormat="1" ht="15.75" x14ac:dyDescent="0.25">
      <c r="A15" s="116">
        <v>2</v>
      </c>
      <c r="B15" s="151">
        <v>1.6666666666666666E-2</v>
      </c>
      <c r="C15" s="117" t="s">
        <v>165</v>
      </c>
      <c r="D15" s="139"/>
      <c r="E15" s="112">
        <v>2</v>
      </c>
      <c r="F15" s="145">
        <v>1.6666666666666666E-2</v>
      </c>
      <c r="G15" s="117" t="s">
        <v>165</v>
      </c>
      <c r="H15" s="139"/>
      <c r="I15" s="112">
        <v>2</v>
      </c>
      <c r="J15" s="145">
        <v>1.6666666666666666E-2</v>
      </c>
      <c r="K15" s="117" t="s">
        <v>165</v>
      </c>
      <c r="L15" s="139"/>
      <c r="M15" s="112">
        <v>2</v>
      </c>
      <c r="N15" s="145">
        <v>1.6666666666666666E-2</v>
      </c>
      <c r="O15" s="117" t="s">
        <v>165</v>
      </c>
    </row>
    <row r="16" spans="1:15" s="81" customFormat="1" ht="15.75" x14ac:dyDescent="0.25">
      <c r="A16" s="116">
        <v>3</v>
      </c>
      <c r="B16" s="151">
        <v>2.5000000000000001E-2</v>
      </c>
      <c r="C16" s="117" t="s">
        <v>165</v>
      </c>
      <c r="D16" s="139"/>
      <c r="E16" s="116">
        <v>3</v>
      </c>
      <c r="F16" s="145">
        <v>2.5000000000000001E-2</v>
      </c>
      <c r="G16" s="117" t="s">
        <v>165</v>
      </c>
      <c r="H16" s="139"/>
      <c r="I16" s="116">
        <v>3</v>
      </c>
      <c r="J16" s="145">
        <v>2.5000000000000001E-2</v>
      </c>
      <c r="K16" s="117" t="s">
        <v>165</v>
      </c>
      <c r="L16" s="139"/>
      <c r="M16" s="116">
        <v>3</v>
      </c>
      <c r="N16" s="145">
        <v>2.5000000000000001E-2</v>
      </c>
      <c r="O16" s="117" t="s">
        <v>165</v>
      </c>
    </row>
    <row r="17" spans="1:15" s="81" customFormat="1" ht="15.75" x14ac:dyDescent="0.25">
      <c r="A17" s="116">
        <v>4</v>
      </c>
      <c r="B17" s="151">
        <v>3.3333333333333333E-2</v>
      </c>
      <c r="C17" s="117" t="s">
        <v>165</v>
      </c>
      <c r="D17" s="139"/>
      <c r="E17" s="112">
        <v>4</v>
      </c>
      <c r="F17" s="145">
        <v>3.3333333333333333E-2</v>
      </c>
      <c r="G17" s="117" t="s">
        <v>165</v>
      </c>
      <c r="H17" s="139"/>
      <c r="I17" s="112">
        <v>4</v>
      </c>
      <c r="J17" s="145">
        <v>3.3333333333333333E-2</v>
      </c>
      <c r="K17" s="117" t="s">
        <v>165</v>
      </c>
      <c r="L17" s="139"/>
      <c r="M17" s="112">
        <v>4</v>
      </c>
      <c r="N17" s="145">
        <v>3.3333333333333333E-2</v>
      </c>
      <c r="O17" s="117" t="s">
        <v>165</v>
      </c>
    </row>
    <row r="18" spans="1:15" s="81" customFormat="1" ht="15.75" x14ac:dyDescent="0.25">
      <c r="A18" s="116">
        <v>5</v>
      </c>
      <c r="B18" s="151">
        <v>4.1666666666666664E-2</v>
      </c>
      <c r="C18" s="117" t="s">
        <v>165</v>
      </c>
      <c r="D18" s="139"/>
      <c r="E18" s="116">
        <v>5</v>
      </c>
      <c r="F18" s="145">
        <v>4.1666666666666664E-2</v>
      </c>
      <c r="G18" s="117" t="s">
        <v>165</v>
      </c>
      <c r="H18" s="139"/>
      <c r="I18" s="116">
        <v>5</v>
      </c>
      <c r="J18" s="145">
        <v>4.1666666666666664E-2</v>
      </c>
      <c r="K18" s="117" t="s">
        <v>165</v>
      </c>
      <c r="L18" s="139"/>
      <c r="M18" s="116">
        <v>5</v>
      </c>
      <c r="N18" s="145">
        <v>4.1666666666666664E-2</v>
      </c>
      <c r="O18" s="117" t="s">
        <v>165</v>
      </c>
    </row>
    <row r="19" spans="1:15" s="81" customFormat="1" ht="15.75" x14ac:dyDescent="0.25">
      <c r="A19" s="116">
        <v>6</v>
      </c>
      <c r="B19" s="151">
        <v>0.05</v>
      </c>
      <c r="C19" s="117" t="s">
        <v>165</v>
      </c>
      <c r="D19" s="139"/>
      <c r="E19" s="112">
        <v>6</v>
      </c>
      <c r="F19" s="145">
        <v>0.05</v>
      </c>
      <c r="G19" s="117" t="s">
        <v>165</v>
      </c>
      <c r="H19" s="139"/>
      <c r="I19" s="112">
        <v>6</v>
      </c>
      <c r="J19" s="145">
        <v>0.05</v>
      </c>
      <c r="K19" s="117" t="s">
        <v>165</v>
      </c>
      <c r="L19" s="139"/>
      <c r="M19" s="112">
        <v>6</v>
      </c>
      <c r="N19" s="145">
        <v>0.05</v>
      </c>
      <c r="O19" s="117" t="s">
        <v>165</v>
      </c>
    </row>
    <row r="20" spans="1:15" s="81" customFormat="1" ht="15.75" x14ac:dyDescent="0.25">
      <c r="A20" s="116">
        <v>7</v>
      </c>
      <c r="B20" s="151">
        <v>5.8333333333333334E-2</v>
      </c>
      <c r="C20" s="117" t="s">
        <v>165</v>
      </c>
      <c r="D20" s="139"/>
      <c r="E20" s="116">
        <v>7</v>
      </c>
      <c r="F20" s="145">
        <v>5.8333333333333334E-2</v>
      </c>
      <c r="G20" s="117" t="s">
        <v>165</v>
      </c>
      <c r="H20" s="139"/>
      <c r="I20" s="116">
        <v>7</v>
      </c>
      <c r="J20" s="145">
        <v>5.8333333333333334E-2</v>
      </c>
      <c r="K20" s="117" t="s">
        <v>165</v>
      </c>
      <c r="L20" s="139"/>
      <c r="M20" s="116">
        <v>7</v>
      </c>
      <c r="N20" s="145">
        <v>5.8333333333333334E-2</v>
      </c>
      <c r="O20" s="117" t="s">
        <v>165</v>
      </c>
    </row>
    <row r="21" spans="1:15" s="81" customFormat="1" ht="15.75" x14ac:dyDescent="0.25">
      <c r="A21" s="116">
        <v>8</v>
      </c>
      <c r="B21" s="151">
        <v>6.6666666666666666E-2</v>
      </c>
      <c r="C21" s="117" t="s">
        <v>165</v>
      </c>
      <c r="D21" s="139"/>
      <c r="E21" s="112">
        <v>8</v>
      </c>
      <c r="F21" s="145">
        <v>6.6666666666666666E-2</v>
      </c>
      <c r="G21" s="117" t="s">
        <v>165</v>
      </c>
      <c r="H21" s="139"/>
      <c r="I21" s="112">
        <v>8</v>
      </c>
      <c r="J21" s="145">
        <v>6.6666666666666666E-2</v>
      </c>
      <c r="K21" s="117" t="s">
        <v>165</v>
      </c>
      <c r="L21" s="139"/>
      <c r="M21" s="112">
        <v>8</v>
      </c>
      <c r="N21" s="145">
        <v>6.6666666666666666E-2</v>
      </c>
      <c r="O21" s="117" t="s">
        <v>165</v>
      </c>
    </row>
    <row r="22" spans="1:15" s="81" customFormat="1" ht="15.75" x14ac:dyDescent="0.25">
      <c r="A22" s="116">
        <v>9</v>
      </c>
      <c r="B22" s="151">
        <v>7.4999999999999997E-2</v>
      </c>
      <c r="C22" s="117" t="s">
        <v>165</v>
      </c>
      <c r="D22" s="139"/>
      <c r="E22" s="116">
        <v>9</v>
      </c>
      <c r="F22" s="145">
        <v>7.4999999999999997E-2</v>
      </c>
      <c r="G22" s="117" t="s">
        <v>165</v>
      </c>
      <c r="H22" s="139"/>
      <c r="I22" s="116">
        <v>9</v>
      </c>
      <c r="J22" s="145">
        <v>7.4999999999999997E-2</v>
      </c>
      <c r="K22" s="117" t="s">
        <v>165</v>
      </c>
      <c r="L22" s="139"/>
      <c r="M22" s="116">
        <v>9</v>
      </c>
      <c r="N22" s="145">
        <v>7.4999999999999997E-2</v>
      </c>
      <c r="O22" s="117" t="s">
        <v>165</v>
      </c>
    </row>
    <row r="23" spans="1:15" s="81" customFormat="1" ht="15.75" x14ac:dyDescent="0.25">
      <c r="A23" s="116">
        <v>10</v>
      </c>
      <c r="B23" s="151">
        <v>8.3333333333333329E-2</v>
      </c>
      <c r="C23" s="117" t="s">
        <v>165</v>
      </c>
      <c r="D23" s="139"/>
      <c r="E23" s="112">
        <v>10</v>
      </c>
      <c r="F23" s="145">
        <v>8.3333333333333329E-2</v>
      </c>
      <c r="G23" s="117" t="s">
        <v>165</v>
      </c>
      <c r="H23" s="139"/>
      <c r="I23" s="112">
        <v>10</v>
      </c>
      <c r="J23" s="145">
        <v>8.3333333333333329E-2</v>
      </c>
      <c r="K23" s="117" t="s">
        <v>165</v>
      </c>
      <c r="L23" s="139"/>
      <c r="M23" s="112">
        <v>10</v>
      </c>
      <c r="N23" s="145">
        <v>8.3333333333333329E-2</v>
      </c>
      <c r="O23" s="117" t="s">
        <v>165</v>
      </c>
    </row>
    <row r="24" spans="1:15" s="81" customFormat="1" ht="15.75" x14ac:dyDescent="0.25">
      <c r="A24" s="116">
        <v>11</v>
      </c>
      <c r="B24" s="151">
        <v>9.166666666666666E-2</v>
      </c>
      <c r="C24" s="117" t="s">
        <v>165</v>
      </c>
      <c r="D24" s="139"/>
      <c r="E24" s="116">
        <v>11</v>
      </c>
      <c r="F24" s="145">
        <v>9.166666666666666E-2</v>
      </c>
      <c r="G24" s="117" t="s">
        <v>165</v>
      </c>
      <c r="H24" s="139"/>
      <c r="I24" s="116">
        <v>11</v>
      </c>
      <c r="J24" s="145">
        <v>9.166666666666666E-2</v>
      </c>
      <c r="K24" s="117" t="s">
        <v>165</v>
      </c>
      <c r="L24" s="139"/>
      <c r="M24" s="116">
        <v>11</v>
      </c>
      <c r="N24" s="145">
        <v>9.166666666666666E-2</v>
      </c>
      <c r="O24" s="117" t="s">
        <v>165</v>
      </c>
    </row>
    <row r="25" spans="1:15" s="81" customFormat="1" ht="15.75" x14ac:dyDescent="0.25">
      <c r="A25" s="116">
        <v>12</v>
      </c>
      <c r="B25" s="151">
        <v>0.1</v>
      </c>
      <c r="C25" s="117" t="s">
        <v>165</v>
      </c>
      <c r="D25" s="139"/>
      <c r="E25" s="112">
        <v>12</v>
      </c>
      <c r="F25" s="145">
        <v>0.1</v>
      </c>
      <c r="G25" s="117" t="s">
        <v>165</v>
      </c>
      <c r="H25" s="139"/>
      <c r="I25" s="112">
        <v>12</v>
      </c>
      <c r="J25" s="145">
        <v>0.1</v>
      </c>
      <c r="K25" s="117" t="s">
        <v>165</v>
      </c>
      <c r="L25" s="139"/>
      <c r="M25" s="112">
        <v>12</v>
      </c>
      <c r="N25" s="145">
        <v>0.1</v>
      </c>
      <c r="O25" s="117" t="s">
        <v>165</v>
      </c>
    </row>
    <row r="26" spans="1:15" s="81" customFormat="1" ht="15.75" x14ac:dyDescent="0.25">
      <c r="A26" s="116">
        <v>13</v>
      </c>
      <c r="B26" s="151">
        <v>0.10833333333333334</v>
      </c>
      <c r="C26" s="117" t="s">
        <v>165</v>
      </c>
      <c r="D26" s="139"/>
      <c r="E26" s="116">
        <v>13</v>
      </c>
      <c r="F26" s="145">
        <v>0.10833333333333334</v>
      </c>
      <c r="G26" s="117" t="s">
        <v>165</v>
      </c>
      <c r="H26" s="139"/>
      <c r="I26" s="116">
        <v>13</v>
      </c>
      <c r="J26" s="145">
        <v>0.10833333333333334</v>
      </c>
      <c r="K26" s="117" t="s">
        <v>165</v>
      </c>
      <c r="L26" s="139"/>
      <c r="M26" s="116">
        <v>13</v>
      </c>
      <c r="N26" s="145">
        <v>0.10833333333333334</v>
      </c>
      <c r="O26" s="117" t="s">
        <v>165</v>
      </c>
    </row>
    <row r="27" spans="1:15" s="81" customFormat="1" ht="15.75" x14ac:dyDescent="0.25">
      <c r="A27" s="116">
        <v>14</v>
      </c>
      <c r="B27" s="151">
        <v>0.11666666666666667</v>
      </c>
      <c r="C27" s="117">
        <v>2</v>
      </c>
      <c r="D27" s="139"/>
      <c r="E27" s="112">
        <v>14</v>
      </c>
      <c r="F27" s="145">
        <v>0.11666666666666667</v>
      </c>
      <c r="G27" s="117" t="s">
        <v>165</v>
      </c>
      <c r="H27" s="139"/>
      <c r="I27" s="112">
        <v>14</v>
      </c>
      <c r="J27" s="145">
        <v>0.11666666666666667</v>
      </c>
      <c r="K27" s="117" t="s">
        <v>165</v>
      </c>
      <c r="L27" s="139"/>
      <c r="M27" s="112">
        <v>14</v>
      </c>
      <c r="N27" s="145">
        <v>0.11666666666666667</v>
      </c>
      <c r="O27" s="117" t="s">
        <v>165</v>
      </c>
    </row>
    <row r="28" spans="1:15" s="81" customFormat="1" ht="15.75" x14ac:dyDescent="0.25">
      <c r="A28" s="116">
        <v>15</v>
      </c>
      <c r="B28" s="151">
        <v>0.125</v>
      </c>
      <c r="C28" s="117">
        <v>2</v>
      </c>
      <c r="D28" s="139"/>
      <c r="E28" s="116">
        <v>15</v>
      </c>
      <c r="F28" s="145">
        <v>0.125</v>
      </c>
      <c r="G28" s="117" t="s">
        <v>165</v>
      </c>
      <c r="H28" s="139"/>
      <c r="I28" s="116">
        <v>15</v>
      </c>
      <c r="J28" s="145">
        <v>0.125</v>
      </c>
      <c r="K28" s="117" t="s">
        <v>165</v>
      </c>
      <c r="L28" s="139"/>
      <c r="M28" s="116">
        <v>15</v>
      </c>
      <c r="N28" s="145">
        <v>0.125</v>
      </c>
      <c r="O28" s="117" t="s">
        <v>165</v>
      </c>
    </row>
    <row r="29" spans="1:15" s="81" customFormat="1" ht="15.75" x14ac:dyDescent="0.25">
      <c r="A29" s="116">
        <v>16</v>
      </c>
      <c r="B29" s="151">
        <v>0.13333333333333333</v>
      </c>
      <c r="C29" s="117">
        <v>2.1</v>
      </c>
      <c r="D29" s="139"/>
      <c r="E29" s="112">
        <v>16</v>
      </c>
      <c r="F29" s="145">
        <v>0.13333333333333333</v>
      </c>
      <c r="G29" s="117" t="s">
        <v>165</v>
      </c>
      <c r="H29" s="139"/>
      <c r="I29" s="112">
        <v>16</v>
      </c>
      <c r="J29" s="145">
        <v>0.13333333333333333</v>
      </c>
      <c r="K29" s="117" t="s">
        <v>165</v>
      </c>
      <c r="L29" s="139"/>
      <c r="M29" s="112">
        <v>16</v>
      </c>
      <c r="N29" s="145">
        <v>0.13333333333333333</v>
      </c>
      <c r="O29" s="117" t="s">
        <v>165</v>
      </c>
    </row>
    <row r="30" spans="1:15" s="81" customFormat="1" ht="15.75" x14ac:dyDescent="0.25">
      <c r="A30" s="116">
        <v>17</v>
      </c>
      <c r="B30" s="151">
        <v>0.14166666666666666</v>
      </c>
      <c r="C30" s="117">
        <v>2.4</v>
      </c>
      <c r="D30" s="139"/>
      <c r="E30" s="116">
        <v>17</v>
      </c>
      <c r="F30" s="145">
        <v>0.14166666666666666</v>
      </c>
      <c r="G30" s="117" t="s">
        <v>165</v>
      </c>
      <c r="H30" s="139"/>
      <c r="I30" s="116">
        <v>17</v>
      </c>
      <c r="J30" s="145">
        <v>0.14166666666666666</v>
      </c>
      <c r="K30" s="117" t="s">
        <v>165</v>
      </c>
      <c r="L30" s="139"/>
      <c r="M30" s="116">
        <v>17</v>
      </c>
      <c r="N30" s="145">
        <v>0.14166666666666666</v>
      </c>
      <c r="O30" s="117" t="s">
        <v>165</v>
      </c>
    </row>
    <row r="31" spans="1:15" s="81" customFormat="1" ht="15.75" x14ac:dyDescent="0.25">
      <c r="A31" s="116">
        <v>18</v>
      </c>
      <c r="B31" s="151">
        <v>0.15</v>
      </c>
      <c r="C31" s="117">
        <v>2.6</v>
      </c>
      <c r="D31" s="139"/>
      <c r="E31" s="112">
        <v>18</v>
      </c>
      <c r="F31" s="145">
        <v>0.15</v>
      </c>
      <c r="G31" s="117" t="s">
        <v>165</v>
      </c>
      <c r="H31" s="139"/>
      <c r="I31" s="112">
        <v>18</v>
      </c>
      <c r="J31" s="145">
        <v>0.15</v>
      </c>
      <c r="K31" s="117" t="s">
        <v>165</v>
      </c>
      <c r="L31" s="139"/>
      <c r="M31" s="112">
        <v>18</v>
      </c>
      <c r="N31" s="145">
        <v>0.15</v>
      </c>
      <c r="O31" s="117" t="s">
        <v>165</v>
      </c>
    </row>
    <row r="32" spans="1:15" s="81" customFormat="1" ht="15.75" x14ac:dyDescent="0.25">
      <c r="A32" s="116">
        <v>19</v>
      </c>
      <c r="B32" s="151">
        <v>0.15833333333333333</v>
      </c>
      <c r="C32" s="117">
        <v>2.8</v>
      </c>
      <c r="D32" s="139"/>
      <c r="E32" s="116">
        <v>19</v>
      </c>
      <c r="F32" s="145">
        <v>0.15833333333333333</v>
      </c>
      <c r="G32" s="117">
        <v>3</v>
      </c>
      <c r="H32" s="139"/>
      <c r="I32" s="116">
        <v>19</v>
      </c>
      <c r="J32" s="145">
        <v>0.15833333333333333</v>
      </c>
      <c r="K32" s="117" t="s">
        <v>165</v>
      </c>
      <c r="L32" s="139"/>
      <c r="M32" s="116">
        <v>19</v>
      </c>
      <c r="N32" s="145">
        <v>0.15833333333333333</v>
      </c>
      <c r="O32" s="117" t="s">
        <v>165</v>
      </c>
    </row>
    <row r="33" spans="1:15" s="81" customFormat="1" ht="15.75" x14ac:dyDescent="0.25">
      <c r="A33" s="116">
        <v>20</v>
      </c>
      <c r="B33" s="151">
        <v>0.16666666666666666</v>
      </c>
      <c r="C33" s="117">
        <v>3</v>
      </c>
      <c r="D33" s="139"/>
      <c r="E33" s="112">
        <v>20</v>
      </c>
      <c r="F33" s="145">
        <v>0.16666666666666666</v>
      </c>
      <c r="G33" s="117">
        <v>3.3</v>
      </c>
      <c r="H33" s="139"/>
      <c r="I33" s="112">
        <v>20</v>
      </c>
      <c r="J33" s="145">
        <v>0.16666666666666666</v>
      </c>
      <c r="K33" s="117">
        <v>4</v>
      </c>
      <c r="L33" s="139"/>
      <c r="M33" s="112">
        <v>20</v>
      </c>
      <c r="N33" s="145">
        <v>0.16666666666666666</v>
      </c>
      <c r="O33" s="117" t="s">
        <v>165</v>
      </c>
    </row>
    <row r="34" spans="1:15" s="81" customFormat="1" ht="15.75" x14ac:dyDescent="0.25">
      <c r="A34" s="116">
        <v>21</v>
      </c>
      <c r="B34" s="151">
        <v>0.17499999999999999</v>
      </c>
      <c r="C34" s="117">
        <v>3</v>
      </c>
      <c r="D34" s="139"/>
      <c r="E34" s="116">
        <v>21</v>
      </c>
      <c r="F34" s="145">
        <v>0.17499999999999999</v>
      </c>
      <c r="G34" s="117">
        <v>3.5</v>
      </c>
      <c r="H34" s="139"/>
      <c r="I34" s="116">
        <v>21</v>
      </c>
      <c r="J34" s="145">
        <v>0.17499999999999999</v>
      </c>
      <c r="K34" s="117">
        <v>4.2</v>
      </c>
      <c r="L34" s="139"/>
      <c r="M34" s="116">
        <v>21</v>
      </c>
      <c r="N34" s="145">
        <v>0.17499999999999999</v>
      </c>
      <c r="O34" s="117" t="s">
        <v>165</v>
      </c>
    </row>
    <row r="35" spans="1:15" s="81" customFormat="1" ht="15.75" x14ac:dyDescent="0.25">
      <c r="A35" s="116">
        <v>22</v>
      </c>
      <c r="B35" s="151">
        <v>0.18333333333333332</v>
      </c>
      <c r="C35" s="117">
        <v>3</v>
      </c>
      <c r="D35" s="139"/>
      <c r="E35" s="112">
        <v>22</v>
      </c>
      <c r="F35" s="145">
        <v>0.18333333333333332</v>
      </c>
      <c r="G35" s="117">
        <v>3.8</v>
      </c>
      <c r="H35" s="139"/>
      <c r="I35" s="112">
        <v>22</v>
      </c>
      <c r="J35" s="145">
        <v>0.18333333333333332</v>
      </c>
      <c r="K35" s="117">
        <v>4.5</v>
      </c>
      <c r="L35" s="139"/>
      <c r="M35" s="112">
        <v>22</v>
      </c>
      <c r="N35" s="145">
        <v>0.18333333333333332</v>
      </c>
      <c r="O35" s="117" t="s">
        <v>165</v>
      </c>
    </row>
    <row r="36" spans="1:15" s="81" customFormat="1" ht="15.75" x14ac:dyDescent="0.25">
      <c r="A36" s="116">
        <v>23</v>
      </c>
      <c r="B36" s="151">
        <v>0.19166666666666668</v>
      </c>
      <c r="C36" s="117">
        <v>3.1</v>
      </c>
      <c r="D36" s="139"/>
      <c r="E36" s="116">
        <v>23</v>
      </c>
      <c r="F36" s="145">
        <v>0.19166666666666668</v>
      </c>
      <c r="G36" s="117">
        <v>3.9</v>
      </c>
      <c r="H36" s="139"/>
      <c r="I36" s="116">
        <v>23</v>
      </c>
      <c r="J36" s="145">
        <v>0.19166666666666668</v>
      </c>
      <c r="K36" s="117">
        <v>4.7</v>
      </c>
      <c r="L36" s="139"/>
      <c r="M36" s="116">
        <v>23</v>
      </c>
      <c r="N36" s="145">
        <v>0.19166666666666668</v>
      </c>
      <c r="O36" s="117" t="s">
        <v>165</v>
      </c>
    </row>
    <row r="37" spans="1:15" s="81" customFormat="1" ht="15.75" x14ac:dyDescent="0.25">
      <c r="A37" s="116">
        <v>24</v>
      </c>
      <c r="B37" s="151">
        <v>0.2</v>
      </c>
      <c r="C37" s="117">
        <v>3.1</v>
      </c>
      <c r="D37" s="139"/>
      <c r="E37" s="112">
        <v>24</v>
      </c>
      <c r="F37" s="145">
        <v>0.2</v>
      </c>
      <c r="G37" s="117">
        <v>4</v>
      </c>
      <c r="H37" s="139"/>
      <c r="I37" s="112">
        <v>24</v>
      </c>
      <c r="J37" s="145">
        <v>0.2</v>
      </c>
      <c r="K37" s="117">
        <v>4.9000000000000004</v>
      </c>
      <c r="L37" s="139"/>
      <c r="M37" s="112">
        <v>24</v>
      </c>
      <c r="N37" s="145">
        <v>0.2</v>
      </c>
      <c r="O37" s="117" t="s">
        <v>165</v>
      </c>
    </row>
    <row r="38" spans="1:15" s="81" customFormat="1" ht="15.75" x14ac:dyDescent="0.25">
      <c r="A38" s="116">
        <v>25</v>
      </c>
      <c r="B38" s="151">
        <v>0.20833333333333334</v>
      </c>
      <c r="C38" s="117">
        <v>3.1</v>
      </c>
      <c r="D38" s="139"/>
      <c r="E38" s="116">
        <v>25</v>
      </c>
      <c r="F38" s="145">
        <v>0.20833333333333334</v>
      </c>
      <c r="G38" s="117">
        <v>4</v>
      </c>
      <c r="H38" s="139"/>
      <c r="I38" s="116">
        <v>25</v>
      </c>
      <c r="J38" s="145">
        <v>0.20833333333333334</v>
      </c>
      <c r="K38" s="117">
        <v>5</v>
      </c>
      <c r="L38" s="139"/>
      <c r="M38" s="116">
        <v>25</v>
      </c>
      <c r="N38" s="145">
        <v>0.20833333333333334</v>
      </c>
      <c r="O38" s="117" t="s">
        <v>165</v>
      </c>
    </row>
    <row r="39" spans="1:15" s="81" customFormat="1" ht="15.75" x14ac:dyDescent="0.25">
      <c r="A39" s="116">
        <v>26</v>
      </c>
      <c r="B39" s="151">
        <v>0.21666666666666667</v>
      </c>
      <c r="C39" s="117">
        <v>3.2</v>
      </c>
      <c r="D39" s="139"/>
      <c r="E39" s="112">
        <v>26</v>
      </c>
      <c r="F39" s="145">
        <v>0.21666666666666667</v>
      </c>
      <c r="G39" s="117">
        <v>4.0999999999999996</v>
      </c>
      <c r="H39" s="139"/>
      <c r="I39" s="112">
        <v>26</v>
      </c>
      <c r="J39" s="145">
        <v>0.21666666666666667</v>
      </c>
      <c r="K39" s="117">
        <v>5</v>
      </c>
      <c r="L39" s="139"/>
      <c r="M39" s="112">
        <v>26</v>
      </c>
      <c r="N39" s="145">
        <v>0.21666666666666667</v>
      </c>
      <c r="O39" s="117">
        <v>5</v>
      </c>
    </row>
    <row r="40" spans="1:15" s="81" customFormat="1" ht="15.75" x14ac:dyDescent="0.25">
      <c r="A40" s="116">
        <v>27</v>
      </c>
      <c r="B40" s="151">
        <v>0.22500000000000001</v>
      </c>
      <c r="C40" s="117">
        <v>3.2</v>
      </c>
      <c r="D40" s="139"/>
      <c r="E40" s="116">
        <v>27</v>
      </c>
      <c r="F40" s="145">
        <v>0.22500000000000001</v>
      </c>
      <c r="G40" s="117">
        <v>4.2</v>
      </c>
      <c r="H40" s="139"/>
      <c r="I40" s="116">
        <v>27</v>
      </c>
      <c r="J40" s="145">
        <v>0.22500000000000001</v>
      </c>
      <c r="K40" s="117">
        <v>5.0999999999999996</v>
      </c>
      <c r="L40" s="139"/>
      <c r="M40" s="116">
        <v>27</v>
      </c>
      <c r="N40" s="145">
        <v>0.22500000000000001</v>
      </c>
      <c r="O40" s="117">
        <v>5.2</v>
      </c>
    </row>
    <row r="41" spans="1:15" s="81" customFormat="1" ht="15.75" x14ac:dyDescent="0.25">
      <c r="A41" s="116">
        <v>28</v>
      </c>
      <c r="B41" s="151">
        <v>0.23333333333333334</v>
      </c>
      <c r="C41" s="117">
        <v>3.3</v>
      </c>
      <c r="D41" s="139"/>
      <c r="E41" s="112">
        <v>28</v>
      </c>
      <c r="F41" s="145">
        <v>0.23333333333333334</v>
      </c>
      <c r="G41" s="117">
        <v>4.2</v>
      </c>
      <c r="H41" s="139"/>
      <c r="I41" s="112">
        <v>28</v>
      </c>
      <c r="J41" s="145">
        <v>0.23333333333333334</v>
      </c>
      <c r="K41" s="117">
        <v>5.0999999999999996</v>
      </c>
      <c r="L41" s="139"/>
      <c r="M41" s="112">
        <v>28</v>
      </c>
      <c r="N41" s="145">
        <v>0.23333333333333334</v>
      </c>
      <c r="O41" s="117">
        <v>5.4</v>
      </c>
    </row>
    <row r="42" spans="1:15" s="81" customFormat="1" ht="15.75" x14ac:dyDescent="0.25">
      <c r="A42" s="116">
        <v>29</v>
      </c>
      <c r="B42" s="151">
        <v>0.24166666666666667</v>
      </c>
      <c r="C42" s="117">
        <v>3.3</v>
      </c>
      <c r="D42" s="139"/>
      <c r="E42" s="116">
        <v>29</v>
      </c>
      <c r="F42" s="145">
        <v>0.24166666666666667</v>
      </c>
      <c r="G42" s="117">
        <v>4.3</v>
      </c>
      <c r="H42" s="139"/>
      <c r="I42" s="116">
        <v>29</v>
      </c>
      <c r="J42" s="145">
        <v>0.24166666666666667</v>
      </c>
      <c r="K42" s="117">
        <v>5.2</v>
      </c>
      <c r="L42" s="139"/>
      <c r="M42" s="116">
        <v>29</v>
      </c>
      <c r="N42" s="145">
        <v>0.24166666666666667</v>
      </c>
      <c r="O42" s="117">
        <v>5.6</v>
      </c>
    </row>
    <row r="43" spans="1:15" s="81" customFormat="1" ht="15.75" x14ac:dyDescent="0.25">
      <c r="A43" s="116">
        <v>30</v>
      </c>
      <c r="B43" s="151">
        <v>0.25</v>
      </c>
      <c r="C43" s="117">
        <v>3.4</v>
      </c>
      <c r="D43" s="139"/>
      <c r="E43" s="112">
        <v>30</v>
      </c>
      <c r="F43" s="145">
        <v>0.25</v>
      </c>
      <c r="G43" s="117">
        <v>4.3</v>
      </c>
      <c r="H43" s="139"/>
      <c r="I43" s="112">
        <v>30</v>
      </c>
      <c r="J43" s="145">
        <v>0.25</v>
      </c>
      <c r="K43" s="117">
        <v>5.2</v>
      </c>
      <c r="L43" s="139"/>
      <c r="M43" s="112">
        <v>30</v>
      </c>
      <c r="N43" s="145">
        <v>0.25</v>
      </c>
      <c r="O43" s="117">
        <v>5.8</v>
      </c>
    </row>
    <row r="44" spans="1:15" s="81" customFormat="1" ht="15.75" x14ac:dyDescent="0.25">
      <c r="A44" s="116">
        <v>31</v>
      </c>
      <c r="B44" s="151">
        <v>0.25833333333333336</v>
      </c>
      <c r="C44" s="117">
        <v>3.4</v>
      </c>
      <c r="D44" s="139"/>
      <c r="E44" s="116">
        <v>31</v>
      </c>
      <c r="F44" s="145">
        <v>0.25833333333333336</v>
      </c>
      <c r="G44" s="117">
        <v>4.4000000000000004</v>
      </c>
      <c r="H44" s="139"/>
      <c r="I44" s="116">
        <v>31</v>
      </c>
      <c r="J44" s="145">
        <v>0.25833333333333336</v>
      </c>
      <c r="K44" s="117">
        <v>5.3</v>
      </c>
      <c r="L44" s="139"/>
      <c r="M44" s="116">
        <v>31</v>
      </c>
      <c r="N44" s="145">
        <v>0.25833333333333336</v>
      </c>
      <c r="O44" s="117">
        <v>6</v>
      </c>
    </row>
    <row r="45" spans="1:15" s="81" customFormat="1" ht="15.75" x14ac:dyDescent="0.25">
      <c r="A45" s="116">
        <v>32</v>
      </c>
      <c r="B45" s="151">
        <v>0.26666666666666666</v>
      </c>
      <c r="C45" s="117">
        <v>3.4</v>
      </c>
      <c r="D45" s="139"/>
      <c r="E45" s="112">
        <v>32</v>
      </c>
      <c r="F45" s="145">
        <v>0.26666666666666666</v>
      </c>
      <c r="G45" s="117">
        <v>4.4000000000000004</v>
      </c>
      <c r="H45" s="139"/>
      <c r="I45" s="112">
        <v>32</v>
      </c>
      <c r="J45" s="145">
        <v>0.26666666666666666</v>
      </c>
      <c r="K45" s="117">
        <v>5.4</v>
      </c>
      <c r="L45" s="139"/>
      <c r="M45" s="112">
        <v>32</v>
      </c>
      <c r="N45" s="145">
        <v>0.26666666666666666</v>
      </c>
      <c r="O45" s="117">
        <v>6</v>
      </c>
    </row>
    <row r="46" spans="1:15" s="81" customFormat="1" ht="15.75" x14ac:dyDescent="0.25">
      <c r="A46" s="116">
        <v>33</v>
      </c>
      <c r="B46" s="151">
        <v>0.27500000000000002</v>
      </c>
      <c r="C46" s="117">
        <v>3.5</v>
      </c>
      <c r="D46" s="139"/>
      <c r="E46" s="116">
        <v>33</v>
      </c>
      <c r="F46" s="145">
        <v>0.27500000000000002</v>
      </c>
      <c r="G46" s="117">
        <v>4.5</v>
      </c>
      <c r="H46" s="139"/>
      <c r="I46" s="116">
        <v>33</v>
      </c>
      <c r="J46" s="145">
        <v>0.27500000000000002</v>
      </c>
      <c r="K46" s="117">
        <v>5.4</v>
      </c>
      <c r="L46" s="139"/>
      <c r="M46" s="116">
        <v>33</v>
      </c>
      <c r="N46" s="145">
        <v>0.27500000000000002</v>
      </c>
      <c r="O46" s="117">
        <v>6.1</v>
      </c>
    </row>
    <row r="47" spans="1:15" s="81" customFormat="1" ht="15.75" x14ac:dyDescent="0.25">
      <c r="A47" s="116">
        <v>34</v>
      </c>
      <c r="B47" s="151">
        <v>0.28333333333333333</v>
      </c>
      <c r="C47" s="117">
        <v>3.5</v>
      </c>
      <c r="D47" s="139"/>
      <c r="E47" s="112">
        <v>34</v>
      </c>
      <c r="F47" s="145">
        <v>0.28333333333333333</v>
      </c>
      <c r="G47" s="117">
        <v>4.5</v>
      </c>
      <c r="H47" s="139"/>
      <c r="I47" s="112">
        <v>34</v>
      </c>
      <c r="J47" s="145">
        <v>0.28333333333333333</v>
      </c>
      <c r="K47" s="117">
        <v>5.5</v>
      </c>
      <c r="L47" s="139"/>
      <c r="M47" s="112">
        <v>34</v>
      </c>
      <c r="N47" s="145">
        <v>0.28333333333333333</v>
      </c>
      <c r="O47" s="117">
        <v>6.2</v>
      </c>
    </row>
    <row r="48" spans="1:15" s="81" customFormat="1" ht="15.75" x14ac:dyDescent="0.25">
      <c r="A48" s="116">
        <v>35</v>
      </c>
      <c r="B48" s="151">
        <v>0.29166666666666669</v>
      </c>
      <c r="C48" s="117">
        <v>3.6</v>
      </c>
      <c r="D48" s="139"/>
      <c r="E48" s="116">
        <v>35</v>
      </c>
      <c r="F48" s="145">
        <v>0.29166666666666669</v>
      </c>
      <c r="G48" s="117">
        <v>4.5999999999999996</v>
      </c>
      <c r="H48" s="139"/>
      <c r="I48" s="116">
        <v>35</v>
      </c>
      <c r="J48" s="145">
        <v>0.29166666666666669</v>
      </c>
      <c r="K48" s="117">
        <v>5.5</v>
      </c>
      <c r="L48" s="139"/>
      <c r="M48" s="116">
        <v>35</v>
      </c>
      <c r="N48" s="145">
        <v>0.29166666666666669</v>
      </c>
      <c r="O48" s="117">
        <v>6.2</v>
      </c>
    </row>
    <row r="49" spans="1:15" s="81" customFormat="1" ht="15.75" x14ac:dyDescent="0.25">
      <c r="A49" s="116">
        <v>36</v>
      </c>
      <c r="B49" s="151">
        <v>0.3</v>
      </c>
      <c r="C49" s="117">
        <v>3.6</v>
      </c>
      <c r="D49" s="139"/>
      <c r="E49" s="112">
        <v>36</v>
      </c>
      <c r="F49" s="145">
        <v>0.3</v>
      </c>
      <c r="G49" s="117">
        <v>4.7</v>
      </c>
      <c r="H49" s="139"/>
      <c r="I49" s="112">
        <v>36</v>
      </c>
      <c r="J49" s="145">
        <v>0.3</v>
      </c>
      <c r="K49" s="117">
        <v>5.6</v>
      </c>
      <c r="L49" s="139"/>
      <c r="M49" s="112">
        <v>36</v>
      </c>
      <c r="N49" s="145">
        <v>0.3</v>
      </c>
      <c r="O49" s="117">
        <v>6.3</v>
      </c>
    </row>
    <row r="50" spans="1:15" s="81" customFormat="1" ht="15.75" x14ac:dyDescent="0.25">
      <c r="A50" s="116">
        <v>37</v>
      </c>
      <c r="B50" s="151">
        <v>0.30833333333333335</v>
      </c>
      <c r="C50" s="117">
        <v>3.6</v>
      </c>
      <c r="D50" s="139"/>
      <c r="E50" s="116">
        <v>37</v>
      </c>
      <c r="F50" s="145">
        <v>0.30833333333333335</v>
      </c>
      <c r="G50" s="117">
        <v>4.7</v>
      </c>
      <c r="H50" s="139"/>
      <c r="I50" s="116">
        <v>37</v>
      </c>
      <c r="J50" s="145">
        <v>0.30833333333333335</v>
      </c>
      <c r="K50" s="117">
        <v>5.6</v>
      </c>
      <c r="L50" s="139"/>
      <c r="M50" s="116">
        <v>37</v>
      </c>
      <c r="N50" s="145">
        <v>0.30833333333333335</v>
      </c>
      <c r="O50" s="117">
        <v>6.3</v>
      </c>
    </row>
    <row r="51" spans="1:15" s="81" customFormat="1" ht="15.75" x14ac:dyDescent="0.25">
      <c r="A51" s="116">
        <v>38</v>
      </c>
      <c r="B51" s="151">
        <v>0.31666666666666665</v>
      </c>
      <c r="C51" s="117">
        <v>3.7</v>
      </c>
      <c r="D51" s="139"/>
      <c r="E51" s="112">
        <v>38</v>
      </c>
      <c r="F51" s="145">
        <v>0.31666666666666665</v>
      </c>
      <c r="G51" s="117">
        <v>4.8</v>
      </c>
      <c r="H51" s="139"/>
      <c r="I51" s="112">
        <v>38</v>
      </c>
      <c r="J51" s="145">
        <v>0.31666666666666665</v>
      </c>
      <c r="K51" s="117">
        <v>5.7</v>
      </c>
      <c r="L51" s="139"/>
      <c r="M51" s="112">
        <v>38</v>
      </c>
      <c r="N51" s="145">
        <v>0.31666666666666665</v>
      </c>
      <c r="O51" s="117">
        <v>6.4</v>
      </c>
    </row>
    <row r="52" spans="1:15" s="81" customFormat="1" ht="15.75" x14ac:dyDescent="0.25">
      <c r="A52" s="116">
        <v>39</v>
      </c>
      <c r="B52" s="151">
        <v>0.32500000000000001</v>
      </c>
      <c r="C52" s="117">
        <v>3.7</v>
      </c>
      <c r="D52" s="139"/>
      <c r="E52" s="116">
        <v>39</v>
      </c>
      <c r="F52" s="145">
        <v>0.32500000000000001</v>
      </c>
      <c r="G52" s="117">
        <v>4.8</v>
      </c>
      <c r="H52" s="139"/>
      <c r="I52" s="116">
        <v>39</v>
      </c>
      <c r="J52" s="145">
        <v>0.32500000000000001</v>
      </c>
      <c r="K52" s="117">
        <v>5.7</v>
      </c>
      <c r="L52" s="139"/>
      <c r="M52" s="116">
        <v>39</v>
      </c>
      <c r="N52" s="145">
        <v>0.32500000000000001</v>
      </c>
      <c r="O52" s="117">
        <v>6.4</v>
      </c>
    </row>
    <row r="53" spans="1:15" s="81" customFormat="1" ht="15.75" x14ac:dyDescent="0.25">
      <c r="A53" s="116">
        <v>40</v>
      </c>
      <c r="B53" s="151">
        <v>0.33333333333333331</v>
      </c>
      <c r="C53" s="117">
        <v>3.8</v>
      </c>
      <c r="D53" s="139"/>
      <c r="E53" s="112">
        <v>40</v>
      </c>
      <c r="F53" s="145">
        <v>0.33333333333333331</v>
      </c>
      <c r="G53" s="117">
        <v>4.9000000000000004</v>
      </c>
      <c r="H53" s="139"/>
      <c r="I53" s="112">
        <v>40</v>
      </c>
      <c r="J53" s="145">
        <v>0.33333333333333331</v>
      </c>
      <c r="K53" s="117">
        <v>5.8</v>
      </c>
      <c r="L53" s="139"/>
      <c r="M53" s="112">
        <v>40</v>
      </c>
      <c r="N53" s="145">
        <v>0.33333333333333331</v>
      </c>
      <c r="O53" s="117">
        <v>6.4</v>
      </c>
    </row>
    <row r="54" spans="1:15" s="81" customFormat="1" ht="15.75" x14ac:dyDescent="0.25">
      <c r="A54" s="116">
        <v>41</v>
      </c>
      <c r="B54" s="151">
        <v>0.34166666666666667</v>
      </c>
      <c r="C54" s="117">
        <v>3.8</v>
      </c>
      <c r="D54" s="139"/>
      <c r="E54" s="116">
        <v>41</v>
      </c>
      <c r="F54" s="145">
        <v>0.34166666666666667</v>
      </c>
      <c r="G54" s="117">
        <v>4.9000000000000004</v>
      </c>
      <c r="H54" s="139"/>
      <c r="I54" s="116">
        <v>41</v>
      </c>
      <c r="J54" s="145">
        <v>0.34166666666666667</v>
      </c>
      <c r="K54" s="117">
        <v>5.9</v>
      </c>
      <c r="L54" s="139"/>
      <c r="M54" s="116">
        <v>41</v>
      </c>
      <c r="N54" s="145">
        <v>0.34166666666666667</v>
      </c>
      <c r="O54" s="117">
        <v>6.5</v>
      </c>
    </row>
    <row r="55" spans="1:15" s="81" customFormat="1" ht="15.75" x14ac:dyDescent="0.25">
      <c r="A55" s="116">
        <v>42</v>
      </c>
      <c r="B55" s="151">
        <v>0.35</v>
      </c>
      <c r="C55" s="117">
        <v>3.8</v>
      </c>
      <c r="D55" s="139"/>
      <c r="E55" s="112">
        <v>42</v>
      </c>
      <c r="F55" s="145">
        <v>0.35</v>
      </c>
      <c r="G55" s="117">
        <v>4.9000000000000004</v>
      </c>
      <c r="H55" s="139"/>
      <c r="I55" s="112">
        <v>42</v>
      </c>
      <c r="J55" s="145">
        <v>0.35</v>
      </c>
      <c r="K55" s="117">
        <v>5.9</v>
      </c>
      <c r="L55" s="139"/>
      <c r="M55" s="112">
        <v>42</v>
      </c>
      <c r="N55" s="145">
        <v>0.35</v>
      </c>
      <c r="O55" s="117">
        <v>6.5</v>
      </c>
    </row>
    <row r="56" spans="1:15" s="81" customFormat="1" ht="15.75" x14ac:dyDescent="0.25">
      <c r="A56" s="116">
        <v>43</v>
      </c>
      <c r="B56" s="151">
        <v>0.35833333333333334</v>
      </c>
      <c r="C56" s="117">
        <v>3.9</v>
      </c>
      <c r="D56" s="139"/>
      <c r="E56" s="116">
        <v>43</v>
      </c>
      <c r="F56" s="145">
        <v>0.35833333333333334</v>
      </c>
      <c r="G56" s="117">
        <v>5</v>
      </c>
      <c r="H56" s="139"/>
      <c r="I56" s="116">
        <v>43</v>
      </c>
      <c r="J56" s="145">
        <v>0.35833333333333334</v>
      </c>
      <c r="K56" s="117">
        <v>5.9</v>
      </c>
      <c r="L56" s="139"/>
      <c r="M56" s="116">
        <v>43</v>
      </c>
      <c r="N56" s="145">
        <v>0.35833333333333334</v>
      </c>
      <c r="O56" s="117">
        <v>6.7</v>
      </c>
    </row>
    <row r="57" spans="1:15" s="81" customFormat="1" ht="15.75" x14ac:dyDescent="0.25">
      <c r="A57" s="116">
        <v>44</v>
      </c>
      <c r="B57" s="151">
        <v>0.36666666666666664</v>
      </c>
      <c r="C57" s="117">
        <v>3.9</v>
      </c>
      <c r="D57" s="139"/>
      <c r="E57" s="112">
        <v>44</v>
      </c>
      <c r="F57" s="145">
        <v>0.36666666666666664</v>
      </c>
      <c r="G57" s="117">
        <v>5</v>
      </c>
      <c r="H57" s="139"/>
      <c r="I57" s="112">
        <v>44</v>
      </c>
      <c r="J57" s="145">
        <v>0.36666666666666664</v>
      </c>
      <c r="K57" s="117">
        <v>6</v>
      </c>
      <c r="L57" s="139"/>
      <c r="M57" s="112">
        <v>44</v>
      </c>
      <c r="N57" s="145">
        <v>0.36666666666666664</v>
      </c>
      <c r="O57" s="117">
        <v>6.8</v>
      </c>
    </row>
    <row r="58" spans="1:15" s="81" customFormat="1" ht="15.75" x14ac:dyDescent="0.25">
      <c r="A58" s="116">
        <v>45</v>
      </c>
      <c r="B58" s="151">
        <v>0.375</v>
      </c>
      <c r="C58" s="117">
        <v>3.9</v>
      </c>
      <c r="D58" s="139"/>
      <c r="E58" s="116">
        <v>45</v>
      </c>
      <c r="F58" s="145">
        <v>0.375</v>
      </c>
      <c r="G58" s="117">
        <v>5.0999999999999996</v>
      </c>
      <c r="H58" s="139"/>
      <c r="I58" s="116">
        <v>45</v>
      </c>
      <c r="J58" s="145">
        <v>0.375</v>
      </c>
      <c r="K58" s="117">
        <v>6</v>
      </c>
      <c r="L58" s="139"/>
      <c r="M58" s="116">
        <v>45</v>
      </c>
      <c r="N58" s="145">
        <v>0.375</v>
      </c>
      <c r="O58" s="117">
        <v>6.8</v>
      </c>
    </row>
    <row r="59" spans="1:15" s="81" customFormat="1" ht="15.75" x14ac:dyDescent="0.25">
      <c r="A59" s="116">
        <v>46</v>
      </c>
      <c r="B59" s="151">
        <v>0.38333333333333336</v>
      </c>
      <c r="C59" s="117">
        <v>4</v>
      </c>
      <c r="D59" s="139"/>
      <c r="E59" s="112">
        <v>46</v>
      </c>
      <c r="F59" s="145">
        <v>0.38333333333333336</v>
      </c>
      <c r="G59" s="117">
        <v>5.0999999999999996</v>
      </c>
      <c r="H59" s="139"/>
      <c r="I59" s="112">
        <v>46</v>
      </c>
      <c r="J59" s="145">
        <v>0.38333333333333336</v>
      </c>
      <c r="K59" s="117">
        <v>6.1</v>
      </c>
      <c r="L59" s="139"/>
      <c r="M59" s="112">
        <v>46</v>
      </c>
      <c r="N59" s="145">
        <v>0.38333333333333336</v>
      </c>
      <c r="O59" s="117">
        <v>6.9</v>
      </c>
    </row>
    <row r="60" spans="1:15" s="81" customFormat="1" ht="15.75" x14ac:dyDescent="0.25">
      <c r="A60" s="116">
        <v>47</v>
      </c>
      <c r="B60" s="151">
        <v>0.39166666666666666</v>
      </c>
      <c r="C60" s="117">
        <v>4</v>
      </c>
      <c r="D60" s="139"/>
      <c r="E60" s="116">
        <v>47</v>
      </c>
      <c r="F60" s="145">
        <v>0.39166666666666666</v>
      </c>
      <c r="G60" s="117">
        <v>5.2</v>
      </c>
      <c r="H60" s="139"/>
      <c r="I60" s="116">
        <v>47</v>
      </c>
      <c r="J60" s="145">
        <v>0.39166666666666666</v>
      </c>
      <c r="K60" s="117">
        <v>6.1</v>
      </c>
      <c r="L60" s="139"/>
      <c r="M60" s="116">
        <v>47</v>
      </c>
      <c r="N60" s="145">
        <v>0.39166666666666666</v>
      </c>
      <c r="O60" s="117">
        <v>6.9</v>
      </c>
    </row>
    <row r="61" spans="1:15" s="81" customFormat="1" ht="15.75" x14ac:dyDescent="0.25">
      <c r="A61" s="116">
        <v>48</v>
      </c>
      <c r="B61" s="151">
        <v>0.4</v>
      </c>
      <c r="C61" s="117">
        <v>4</v>
      </c>
      <c r="D61" s="139"/>
      <c r="E61" s="112">
        <v>48</v>
      </c>
      <c r="F61" s="145">
        <v>0.4</v>
      </c>
      <c r="G61" s="117">
        <v>5.2</v>
      </c>
      <c r="H61" s="139"/>
      <c r="I61" s="112">
        <v>48</v>
      </c>
      <c r="J61" s="145">
        <v>0.4</v>
      </c>
      <c r="K61" s="117">
        <v>6.1</v>
      </c>
      <c r="L61" s="139"/>
      <c r="M61" s="112">
        <v>48</v>
      </c>
      <c r="N61" s="145">
        <v>0.4</v>
      </c>
      <c r="O61" s="117">
        <v>6.9</v>
      </c>
    </row>
    <row r="62" spans="1:15" s="81" customFormat="1" ht="15.75" x14ac:dyDescent="0.25">
      <c r="A62" s="116">
        <v>49</v>
      </c>
      <c r="B62" s="151">
        <v>0.40833333333333333</v>
      </c>
      <c r="C62" s="117">
        <v>4.0999999999999996</v>
      </c>
      <c r="D62" s="139"/>
      <c r="E62" s="116">
        <v>49</v>
      </c>
      <c r="F62" s="145">
        <v>0.40833333333333333</v>
      </c>
      <c r="G62" s="117">
        <v>5.2</v>
      </c>
      <c r="H62" s="139"/>
      <c r="I62" s="116">
        <v>49</v>
      </c>
      <c r="J62" s="145">
        <v>0.40833333333333333</v>
      </c>
      <c r="K62" s="117">
        <v>6.2</v>
      </c>
      <c r="L62" s="139"/>
      <c r="M62" s="116">
        <v>49</v>
      </c>
      <c r="N62" s="145">
        <v>0.40833333333333333</v>
      </c>
      <c r="O62" s="117">
        <v>7</v>
      </c>
    </row>
    <row r="63" spans="1:15" s="81" customFormat="1" ht="15.75" x14ac:dyDescent="0.25">
      <c r="A63" s="116">
        <v>50</v>
      </c>
      <c r="B63" s="151">
        <v>0.41666666666666669</v>
      </c>
      <c r="C63" s="117">
        <v>4.0999999999999996</v>
      </c>
      <c r="D63" s="139"/>
      <c r="E63" s="112">
        <v>50</v>
      </c>
      <c r="F63" s="145">
        <v>0.41666666666666669</v>
      </c>
      <c r="G63" s="117">
        <v>5.3</v>
      </c>
      <c r="H63" s="139"/>
      <c r="I63" s="112">
        <v>50</v>
      </c>
      <c r="J63" s="145">
        <v>0.41666666666666669</v>
      </c>
      <c r="K63" s="117">
        <v>6.2</v>
      </c>
      <c r="L63" s="139"/>
      <c r="M63" s="112">
        <v>50</v>
      </c>
      <c r="N63" s="145">
        <v>0.41666666666666669</v>
      </c>
      <c r="O63" s="117">
        <v>7</v>
      </c>
    </row>
    <row r="64" spans="1:15" s="81" customFormat="1" ht="15.75" x14ac:dyDescent="0.25">
      <c r="A64" s="116">
        <v>51</v>
      </c>
      <c r="B64" s="151">
        <v>0.42499999999999999</v>
      </c>
      <c r="C64" s="117">
        <v>4.0999999999999996</v>
      </c>
      <c r="D64" s="139"/>
      <c r="E64" s="116">
        <v>51</v>
      </c>
      <c r="F64" s="145">
        <v>0.42499999999999999</v>
      </c>
      <c r="G64" s="117">
        <v>5.3</v>
      </c>
      <c r="H64" s="139"/>
      <c r="I64" s="116">
        <v>51</v>
      </c>
      <c r="J64" s="145">
        <v>0.42499999999999999</v>
      </c>
      <c r="K64" s="117">
        <v>6.3</v>
      </c>
      <c r="L64" s="139"/>
      <c r="M64" s="116">
        <v>51</v>
      </c>
      <c r="N64" s="145">
        <v>0.42499999999999999</v>
      </c>
      <c r="O64" s="117">
        <v>7</v>
      </c>
    </row>
    <row r="65" spans="1:15" s="81" customFormat="1" ht="15.75" x14ac:dyDescent="0.25">
      <c r="A65" s="116">
        <v>52</v>
      </c>
      <c r="B65" s="151">
        <v>0.43333333333333335</v>
      </c>
      <c r="C65" s="117">
        <v>4.2</v>
      </c>
      <c r="D65" s="139"/>
      <c r="E65" s="112">
        <v>52</v>
      </c>
      <c r="F65" s="145">
        <v>0.43333333333333335</v>
      </c>
      <c r="G65" s="117">
        <v>5.4</v>
      </c>
      <c r="H65" s="139"/>
      <c r="I65" s="112">
        <v>52</v>
      </c>
      <c r="J65" s="145">
        <v>0.43333333333333335</v>
      </c>
      <c r="K65" s="117">
        <v>6.3</v>
      </c>
      <c r="L65" s="139"/>
      <c r="M65" s="112">
        <v>52</v>
      </c>
      <c r="N65" s="145">
        <v>0.43333333333333335</v>
      </c>
      <c r="O65" s="117">
        <v>7.1</v>
      </c>
    </row>
    <row r="66" spans="1:15" s="81" customFormat="1" ht="15.75" x14ac:dyDescent="0.25">
      <c r="A66" s="116">
        <v>53</v>
      </c>
      <c r="B66" s="151">
        <v>0.44166666666666665</v>
      </c>
      <c r="C66" s="117">
        <v>4.2</v>
      </c>
      <c r="D66" s="139"/>
      <c r="E66" s="116">
        <v>53</v>
      </c>
      <c r="F66" s="145">
        <v>0.44166666666666665</v>
      </c>
      <c r="G66" s="117">
        <v>5.4</v>
      </c>
      <c r="H66" s="139"/>
      <c r="I66" s="116">
        <v>53</v>
      </c>
      <c r="J66" s="145">
        <v>0.44166666666666665</v>
      </c>
      <c r="K66" s="117">
        <v>6.4</v>
      </c>
      <c r="L66" s="139"/>
      <c r="M66" s="116">
        <v>53</v>
      </c>
      <c r="N66" s="145">
        <v>0.44166666666666665</v>
      </c>
      <c r="O66" s="117">
        <v>7.1</v>
      </c>
    </row>
    <row r="67" spans="1:15" s="81" customFormat="1" ht="15.75" x14ac:dyDescent="0.25">
      <c r="A67" s="116">
        <v>54</v>
      </c>
      <c r="B67" s="151">
        <v>0.45</v>
      </c>
      <c r="C67" s="117">
        <v>4.2</v>
      </c>
      <c r="D67" s="139"/>
      <c r="E67" s="112">
        <v>54</v>
      </c>
      <c r="F67" s="145">
        <v>0.45</v>
      </c>
      <c r="G67" s="117">
        <v>5.5</v>
      </c>
      <c r="H67" s="139"/>
      <c r="I67" s="112">
        <v>54</v>
      </c>
      <c r="J67" s="145">
        <v>0.45</v>
      </c>
      <c r="K67" s="117">
        <v>6.4</v>
      </c>
      <c r="L67" s="139"/>
      <c r="M67" s="112">
        <v>54</v>
      </c>
      <c r="N67" s="145">
        <v>0.45</v>
      </c>
      <c r="O67" s="117">
        <v>7.1</v>
      </c>
    </row>
    <row r="68" spans="1:15" s="81" customFormat="1" ht="15.75" x14ac:dyDescent="0.25">
      <c r="A68" s="116">
        <v>55</v>
      </c>
      <c r="B68" s="151">
        <v>0.45833333333333331</v>
      </c>
      <c r="C68" s="117">
        <v>4.3</v>
      </c>
      <c r="D68" s="139"/>
      <c r="E68" s="116">
        <v>55</v>
      </c>
      <c r="F68" s="145">
        <v>0.45833333333333331</v>
      </c>
      <c r="G68" s="117">
        <v>5.5</v>
      </c>
      <c r="H68" s="139"/>
      <c r="I68" s="116">
        <v>55</v>
      </c>
      <c r="J68" s="145">
        <v>0.45833333333333331</v>
      </c>
      <c r="K68" s="117">
        <v>6.4</v>
      </c>
      <c r="L68" s="139"/>
      <c r="M68" s="116">
        <v>55</v>
      </c>
      <c r="N68" s="145">
        <v>0.45833333333333331</v>
      </c>
      <c r="O68" s="117">
        <v>7.1999999999999993</v>
      </c>
    </row>
    <row r="69" spans="1:15" s="81" customFormat="1" ht="15.75" x14ac:dyDescent="0.25">
      <c r="A69" s="116">
        <v>56</v>
      </c>
      <c r="B69" s="151">
        <v>0.46666666666666667</v>
      </c>
      <c r="C69" s="117">
        <v>4.3</v>
      </c>
      <c r="D69" s="139"/>
      <c r="E69" s="112">
        <v>56</v>
      </c>
      <c r="F69" s="145">
        <v>0.46666666666666667</v>
      </c>
      <c r="G69" s="117">
        <v>5.6</v>
      </c>
      <c r="H69" s="139"/>
      <c r="I69" s="112">
        <v>56</v>
      </c>
      <c r="J69" s="145">
        <v>0.46666666666666667</v>
      </c>
      <c r="K69" s="117">
        <v>6.5</v>
      </c>
      <c r="L69" s="139"/>
      <c r="M69" s="112">
        <v>56</v>
      </c>
      <c r="N69" s="145">
        <v>0.46666666666666667</v>
      </c>
      <c r="O69" s="117">
        <v>7.1999999999999993</v>
      </c>
    </row>
    <row r="70" spans="1:15" s="81" customFormat="1" ht="15.75" x14ac:dyDescent="0.25">
      <c r="A70" s="116">
        <v>57</v>
      </c>
      <c r="B70" s="151">
        <v>0.47499999999999998</v>
      </c>
      <c r="C70" s="117">
        <v>4.3</v>
      </c>
      <c r="D70" s="139"/>
      <c r="E70" s="116">
        <v>57</v>
      </c>
      <c r="F70" s="145">
        <v>0.47499999999999998</v>
      </c>
      <c r="G70" s="117">
        <v>5.6</v>
      </c>
      <c r="H70" s="139"/>
      <c r="I70" s="116">
        <v>57</v>
      </c>
      <c r="J70" s="145">
        <v>0.47499999999999998</v>
      </c>
      <c r="K70" s="117">
        <v>6.5</v>
      </c>
      <c r="L70" s="139"/>
      <c r="M70" s="116">
        <v>57</v>
      </c>
      <c r="N70" s="145">
        <v>0.47499999999999998</v>
      </c>
      <c r="O70" s="117">
        <v>7.1999999999999993</v>
      </c>
    </row>
    <row r="71" spans="1:15" s="81" customFormat="1" ht="15.75" x14ac:dyDescent="0.25">
      <c r="A71" s="116">
        <v>58</v>
      </c>
      <c r="B71" s="151">
        <v>0.48333333333333334</v>
      </c>
      <c r="C71" s="117">
        <v>4.4000000000000004</v>
      </c>
      <c r="D71" s="139"/>
      <c r="E71" s="112">
        <v>58</v>
      </c>
      <c r="F71" s="145">
        <v>0.48333333333333334</v>
      </c>
      <c r="G71" s="117">
        <v>5.7</v>
      </c>
      <c r="H71" s="139"/>
      <c r="I71" s="112">
        <v>58</v>
      </c>
      <c r="J71" s="145">
        <v>0.48333333333333334</v>
      </c>
      <c r="K71" s="117">
        <v>6.6</v>
      </c>
      <c r="L71" s="139"/>
      <c r="M71" s="112">
        <v>58</v>
      </c>
      <c r="N71" s="145">
        <v>0.48333333333333334</v>
      </c>
      <c r="O71" s="117">
        <v>7.2999999999999989</v>
      </c>
    </row>
    <row r="72" spans="1:15" s="81" customFormat="1" ht="15.75" x14ac:dyDescent="0.25">
      <c r="A72" s="116">
        <v>59</v>
      </c>
      <c r="B72" s="151">
        <v>0.49166666666666664</v>
      </c>
      <c r="C72" s="117">
        <v>4.4000000000000004</v>
      </c>
      <c r="D72" s="139"/>
      <c r="E72" s="116">
        <v>59</v>
      </c>
      <c r="F72" s="145">
        <v>0.49166666666666664</v>
      </c>
      <c r="G72" s="117">
        <v>5.7</v>
      </c>
      <c r="H72" s="139"/>
      <c r="I72" s="116">
        <v>59</v>
      </c>
      <c r="J72" s="145">
        <v>0.49166666666666664</v>
      </c>
      <c r="K72" s="117">
        <v>6.6</v>
      </c>
      <c r="L72" s="139"/>
      <c r="M72" s="116">
        <v>59</v>
      </c>
      <c r="N72" s="145">
        <v>0.49166666666666664</v>
      </c>
      <c r="O72" s="117">
        <v>7.2999999999999989</v>
      </c>
    </row>
    <row r="73" spans="1:15" s="81" customFormat="1" ht="15.75" x14ac:dyDescent="0.25">
      <c r="A73" s="116">
        <v>60</v>
      </c>
      <c r="B73" s="151">
        <v>0.5</v>
      </c>
      <c r="C73" s="117">
        <v>4.4000000000000004</v>
      </c>
      <c r="D73" s="139"/>
      <c r="E73" s="112">
        <v>60</v>
      </c>
      <c r="F73" s="145">
        <v>0.5</v>
      </c>
      <c r="G73" s="117">
        <v>5.8</v>
      </c>
      <c r="H73" s="139"/>
      <c r="I73" s="112">
        <v>60</v>
      </c>
      <c r="J73" s="145">
        <v>0.5</v>
      </c>
      <c r="K73" s="117">
        <v>6.7</v>
      </c>
      <c r="L73" s="139"/>
      <c r="M73" s="112">
        <v>60</v>
      </c>
      <c r="N73" s="145">
        <v>0.5</v>
      </c>
      <c r="O73" s="117">
        <v>7.2999999999999989</v>
      </c>
    </row>
    <row r="74" spans="1:15" s="81" customFormat="1" ht="15.75" x14ac:dyDescent="0.25">
      <c r="A74" s="116">
        <v>61</v>
      </c>
      <c r="B74" s="151">
        <v>0.5083333333333333</v>
      </c>
      <c r="C74" s="117">
        <v>4.5</v>
      </c>
      <c r="D74" s="139"/>
      <c r="E74" s="116">
        <v>61</v>
      </c>
      <c r="F74" s="145">
        <v>0.5083333333333333</v>
      </c>
      <c r="G74" s="117">
        <v>5.8</v>
      </c>
      <c r="H74" s="139"/>
      <c r="I74" s="116">
        <v>61</v>
      </c>
      <c r="J74" s="145">
        <v>0.5083333333333333</v>
      </c>
      <c r="K74" s="117">
        <v>6.7</v>
      </c>
      <c r="L74" s="139"/>
      <c r="M74" s="116">
        <v>61</v>
      </c>
      <c r="N74" s="145">
        <v>0.5083333333333333</v>
      </c>
      <c r="O74" s="117">
        <v>7.3999999999999986</v>
      </c>
    </row>
    <row r="75" spans="1:15" s="81" customFormat="1" ht="15.75" x14ac:dyDescent="0.25">
      <c r="A75" s="116">
        <v>62</v>
      </c>
      <c r="B75" s="151">
        <v>0.51666666666666672</v>
      </c>
      <c r="C75" s="117">
        <v>4.5</v>
      </c>
      <c r="D75" s="139"/>
      <c r="E75" s="112">
        <v>62</v>
      </c>
      <c r="F75" s="145">
        <v>0.51666666666666672</v>
      </c>
      <c r="G75" s="117">
        <v>5.8</v>
      </c>
      <c r="H75" s="139"/>
      <c r="I75" s="112">
        <v>62</v>
      </c>
      <c r="J75" s="145">
        <v>0.51666666666666672</v>
      </c>
      <c r="K75" s="117">
        <v>6.7</v>
      </c>
      <c r="L75" s="139"/>
      <c r="M75" s="112">
        <v>62</v>
      </c>
      <c r="N75" s="145">
        <v>0.51666666666666672</v>
      </c>
      <c r="O75" s="117">
        <v>7.3999999999999986</v>
      </c>
    </row>
    <row r="76" spans="1:15" s="81" customFormat="1" ht="15.75" x14ac:dyDescent="0.25">
      <c r="A76" s="116">
        <v>63</v>
      </c>
      <c r="B76" s="151">
        <v>0.52500000000000002</v>
      </c>
      <c r="C76" s="117">
        <v>4.5</v>
      </c>
      <c r="D76" s="139"/>
      <c r="E76" s="116">
        <v>63</v>
      </c>
      <c r="F76" s="145">
        <v>0.52500000000000002</v>
      </c>
      <c r="G76" s="117">
        <v>5.9</v>
      </c>
      <c r="H76" s="139"/>
      <c r="I76" s="116">
        <v>63</v>
      </c>
      <c r="J76" s="145">
        <v>0.52500000000000002</v>
      </c>
      <c r="K76" s="117">
        <v>6.8</v>
      </c>
      <c r="L76" s="139"/>
      <c r="M76" s="116">
        <v>63</v>
      </c>
      <c r="N76" s="145">
        <v>0.52500000000000002</v>
      </c>
      <c r="O76" s="117">
        <v>7.3999999999999986</v>
      </c>
    </row>
    <row r="77" spans="1:15" s="81" customFormat="1" ht="15.75" x14ac:dyDescent="0.25">
      <c r="A77" s="116">
        <v>64</v>
      </c>
      <c r="B77" s="151">
        <v>0.53333333333333333</v>
      </c>
      <c r="C77" s="117">
        <v>4.5999999999999996</v>
      </c>
      <c r="D77" s="139"/>
      <c r="E77" s="112">
        <v>64</v>
      </c>
      <c r="F77" s="145">
        <v>0.53333333333333333</v>
      </c>
      <c r="G77" s="117">
        <v>5.9</v>
      </c>
      <c r="H77" s="139"/>
      <c r="I77" s="112">
        <v>64</v>
      </c>
      <c r="J77" s="145">
        <v>0.53333333333333333</v>
      </c>
      <c r="K77" s="117">
        <v>6.8</v>
      </c>
      <c r="L77" s="139"/>
      <c r="M77" s="112">
        <v>64</v>
      </c>
      <c r="N77" s="145">
        <v>0.53333333333333333</v>
      </c>
      <c r="O77" s="117">
        <v>7.4999999999999982</v>
      </c>
    </row>
    <row r="78" spans="1:15" s="81" customFormat="1" ht="15.75" x14ac:dyDescent="0.25">
      <c r="A78" s="116">
        <v>65</v>
      </c>
      <c r="B78" s="151">
        <v>0.54166666666666663</v>
      </c>
      <c r="C78" s="117">
        <v>4.5999999999999996</v>
      </c>
      <c r="D78" s="139"/>
      <c r="E78" s="116">
        <v>65</v>
      </c>
      <c r="F78" s="145">
        <v>0.54166666666666663</v>
      </c>
      <c r="G78" s="117">
        <v>5.9</v>
      </c>
      <c r="H78" s="139"/>
      <c r="I78" s="116">
        <v>65</v>
      </c>
      <c r="J78" s="145">
        <v>0.54166666666666663</v>
      </c>
      <c r="K78" s="117">
        <v>6.9</v>
      </c>
      <c r="L78" s="139"/>
      <c r="M78" s="116">
        <v>65</v>
      </c>
      <c r="N78" s="145">
        <v>0.54166666666666663</v>
      </c>
      <c r="O78" s="117">
        <v>7.4999999999999982</v>
      </c>
    </row>
    <row r="79" spans="1:15" s="81" customFormat="1" ht="15.75" x14ac:dyDescent="0.25">
      <c r="A79" s="116">
        <v>66</v>
      </c>
      <c r="B79" s="151">
        <v>0.55000000000000004</v>
      </c>
      <c r="C79" s="117">
        <v>4.5999999999999996</v>
      </c>
      <c r="D79" s="139"/>
      <c r="E79" s="112">
        <v>66</v>
      </c>
      <c r="F79" s="145">
        <v>0.55000000000000004</v>
      </c>
      <c r="G79" s="117">
        <v>6</v>
      </c>
      <c r="H79" s="139"/>
      <c r="I79" s="112">
        <v>66</v>
      </c>
      <c r="J79" s="145">
        <v>0.55000000000000004</v>
      </c>
      <c r="K79" s="117">
        <v>6.9</v>
      </c>
      <c r="L79" s="139"/>
      <c r="M79" s="112">
        <v>66</v>
      </c>
      <c r="N79" s="145">
        <v>0.55000000000000004</v>
      </c>
      <c r="O79" s="117">
        <v>7.4999999999999982</v>
      </c>
    </row>
    <row r="80" spans="1:15" s="81" customFormat="1" ht="15.75" x14ac:dyDescent="0.25">
      <c r="A80" s="116">
        <v>67</v>
      </c>
      <c r="B80" s="151">
        <v>0.55833333333333335</v>
      </c>
      <c r="C80" s="117">
        <v>4.7</v>
      </c>
      <c r="D80" s="139"/>
      <c r="E80" s="116">
        <v>67</v>
      </c>
      <c r="F80" s="145">
        <v>0.55833333333333335</v>
      </c>
      <c r="G80" s="117">
        <v>6</v>
      </c>
      <c r="H80" s="139"/>
      <c r="I80" s="116">
        <v>67</v>
      </c>
      <c r="J80" s="145">
        <v>0.55833333333333335</v>
      </c>
      <c r="K80" s="117">
        <v>6.9</v>
      </c>
      <c r="L80" s="139"/>
      <c r="M80" s="116">
        <v>67</v>
      </c>
      <c r="N80" s="145">
        <v>0.55833333333333335</v>
      </c>
      <c r="O80" s="117">
        <v>7.5999999999999979</v>
      </c>
    </row>
    <row r="81" spans="1:19" s="81" customFormat="1" ht="15.75" x14ac:dyDescent="0.25">
      <c r="A81" s="116">
        <v>68</v>
      </c>
      <c r="B81" s="151">
        <v>0.56666666666666665</v>
      </c>
      <c r="C81" s="117">
        <v>4.7</v>
      </c>
      <c r="D81" s="139"/>
      <c r="E81" s="112">
        <v>68</v>
      </c>
      <c r="F81" s="145">
        <v>0.56666666666666665</v>
      </c>
      <c r="G81" s="117">
        <v>6</v>
      </c>
      <c r="H81" s="139"/>
      <c r="I81" s="112">
        <v>68</v>
      </c>
      <c r="J81" s="145">
        <v>0.56666666666666665</v>
      </c>
      <c r="K81" s="117">
        <v>6.9</v>
      </c>
      <c r="L81" s="139"/>
      <c r="M81" s="112">
        <v>68</v>
      </c>
      <c r="N81" s="145">
        <v>0.56666666666666665</v>
      </c>
      <c r="O81" s="117">
        <v>7.5999999999999979</v>
      </c>
    </row>
    <row r="82" spans="1:19" s="81" customFormat="1" ht="15.75" x14ac:dyDescent="0.25">
      <c r="A82" s="116">
        <v>69</v>
      </c>
      <c r="B82" s="151">
        <v>0.57499999999999996</v>
      </c>
      <c r="C82" s="117">
        <v>4.7</v>
      </c>
      <c r="D82" s="139"/>
      <c r="E82" s="116">
        <v>69</v>
      </c>
      <c r="F82" s="145">
        <v>0.57499999999999996</v>
      </c>
      <c r="G82" s="117">
        <v>6</v>
      </c>
      <c r="H82" s="139"/>
      <c r="I82" s="116">
        <v>69</v>
      </c>
      <c r="J82" s="145">
        <v>0.57499999999999996</v>
      </c>
      <c r="K82" s="117">
        <v>7</v>
      </c>
      <c r="L82" s="139"/>
      <c r="M82" s="116">
        <v>69</v>
      </c>
      <c r="N82" s="145">
        <v>0.57499999999999996</v>
      </c>
      <c r="O82" s="117">
        <v>7.5999999999999979</v>
      </c>
    </row>
    <row r="83" spans="1:19" s="81" customFormat="1" ht="15.75" x14ac:dyDescent="0.25">
      <c r="A83" s="116">
        <v>70</v>
      </c>
      <c r="B83" s="151">
        <v>0.58333333333333337</v>
      </c>
      <c r="C83" s="117">
        <v>4.8</v>
      </c>
      <c r="D83" s="139"/>
      <c r="E83" s="112">
        <v>70</v>
      </c>
      <c r="F83" s="145">
        <v>0.58333333333333337</v>
      </c>
      <c r="G83" s="117">
        <v>6</v>
      </c>
      <c r="H83" s="139"/>
      <c r="I83" s="112">
        <v>70</v>
      </c>
      <c r="J83" s="145">
        <v>0.58333333333333337</v>
      </c>
      <c r="K83" s="117">
        <v>7</v>
      </c>
      <c r="L83" s="139"/>
      <c r="M83" s="112">
        <v>70</v>
      </c>
      <c r="N83" s="145">
        <v>0.58333333333333337</v>
      </c>
      <c r="O83" s="117">
        <v>7.6999999999999975</v>
      </c>
    </row>
    <row r="84" spans="1:19" s="81" customFormat="1" ht="15.75" x14ac:dyDescent="0.25">
      <c r="A84" s="116">
        <v>71</v>
      </c>
      <c r="B84" s="151">
        <v>0.59166666666666667</v>
      </c>
      <c r="C84" s="117">
        <v>4.8</v>
      </c>
      <c r="D84" s="139"/>
      <c r="E84" s="116">
        <v>71</v>
      </c>
      <c r="F84" s="145">
        <v>0.59166666666666667</v>
      </c>
      <c r="G84" s="117">
        <v>6.1</v>
      </c>
      <c r="H84" s="139"/>
      <c r="I84" s="116">
        <v>71</v>
      </c>
      <c r="J84" s="145">
        <v>0.59166666666666667</v>
      </c>
      <c r="K84" s="117">
        <v>7</v>
      </c>
      <c r="L84" s="139"/>
      <c r="M84" s="116">
        <v>71</v>
      </c>
      <c r="N84" s="145">
        <v>0.59166666666666667</v>
      </c>
      <c r="O84" s="117">
        <v>7.6999999999999975</v>
      </c>
    </row>
    <row r="85" spans="1:19" s="81" customFormat="1" ht="15.75" x14ac:dyDescent="0.25">
      <c r="A85" s="116">
        <v>72</v>
      </c>
      <c r="B85" s="151">
        <v>0.6</v>
      </c>
      <c r="C85" s="117">
        <v>4.9000000000000004</v>
      </c>
      <c r="D85" s="139"/>
      <c r="E85" s="112">
        <v>72</v>
      </c>
      <c r="F85" s="145">
        <v>0.6</v>
      </c>
      <c r="G85" s="117">
        <v>6.1</v>
      </c>
      <c r="H85" s="139"/>
      <c r="I85" s="112">
        <v>72</v>
      </c>
      <c r="J85" s="145">
        <v>0.6</v>
      </c>
      <c r="K85" s="117">
        <v>7</v>
      </c>
      <c r="L85" s="139"/>
      <c r="M85" s="112">
        <v>72</v>
      </c>
      <c r="N85" s="145">
        <v>0.6</v>
      </c>
      <c r="O85" s="117">
        <v>7.6999999999999975</v>
      </c>
    </row>
    <row r="86" spans="1:19" s="81" customFormat="1" ht="15.75" x14ac:dyDescent="0.25">
      <c r="A86" s="116">
        <v>73</v>
      </c>
      <c r="B86" s="151">
        <v>0.60833333333333328</v>
      </c>
      <c r="C86" s="117">
        <v>4.9000000000000004</v>
      </c>
      <c r="D86" s="139"/>
      <c r="E86" s="116">
        <v>73</v>
      </c>
      <c r="F86" s="145">
        <v>0.60833333333333328</v>
      </c>
      <c r="G86" s="117">
        <v>6.1</v>
      </c>
      <c r="H86" s="139"/>
      <c r="I86" s="116">
        <v>73</v>
      </c>
      <c r="J86" s="145">
        <v>0.60833333333333328</v>
      </c>
      <c r="K86" s="117">
        <v>7</v>
      </c>
      <c r="L86" s="139"/>
      <c r="M86" s="116">
        <v>73</v>
      </c>
      <c r="N86" s="145">
        <v>0.60833333333333328</v>
      </c>
      <c r="O86" s="117">
        <v>7.7999999999999972</v>
      </c>
    </row>
    <row r="87" spans="1:19" s="81" customFormat="1" ht="15.75" x14ac:dyDescent="0.25">
      <c r="A87" s="116">
        <v>74</v>
      </c>
      <c r="B87" s="151">
        <v>0.6166666666666667</v>
      </c>
      <c r="C87" s="117">
        <v>4.9000000000000004</v>
      </c>
      <c r="D87" s="139"/>
      <c r="E87" s="112">
        <v>74</v>
      </c>
      <c r="F87" s="145">
        <v>0.6166666666666667</v>
      </c>
      <c r="G87" s="117">
        <v>6.1</v>
      </c>
      <c r="H87" s="139"/>
      <c r="I87" s="112">
        <v>74</v>
      </c>
      <c r="J87" s="145">
        <v>0.6166666666666667</v>
      </c>
      <c r="K87" s="117">
        <v>7</v>
      </c>
      <c r="L87" s="139"/>
      <c r="M87" s="112">
        <v>74</v>
      </c>
      <c r="N87" s="145">
        <v>0.6166666666666667</v>
      </c>
      <c r="O87" s="117">
        <v>7.7999999999999972</v>
      </c>
    </row>
    <row r="88" spans="1:19" s="81" customFormat="1" ht="15.75" x14ac:dyDescent="0.25">
      <c r="A88" s="116">
        <v>75</v>
      </c>
      <c r="B88" s="151">
        <v>0.625</v>
      </c>
      <c r="C88" s="117">
        <v>4.9000000000000004</v>
      </c>
      <c r="D88" s="139"/>
      <c r="E88" s="116">
        <v>75</v>
      </c>
      <c r="F88" s="145">
        <v>0.625</v>
      </c>
      <c r="G88" s="117">
        <v>6.1</v>
      </c>
      <c r="H88" s="139"/>
      <c r="I88" s="116">
        <v>75</v>
      </c>
      <c r="J88" s="145">
        <v>0.625</v>
      </c>
      <c r="K88" s="117">
        <v>7</v>
      </c>
      <c r="L88" s="139"/>
      <c r="M88" s="116">
        <v>75</v>
      </c>
      <c r="N88" s="145">
        <v>0.625</v>
      </c>
      <c r="O88" s="117">
        <v>7.7999999999999972</v>
      </c>
    </row>
    <row r="89" spans="1:19" s="81" customFormat="1" ht="15.75" x14ac:dyDescent="0.25">
      <c r="A89" s="116">
        <v>76</v>
      </c>
      <c r="B89" s="151">
        <v>0.6333333333333333</v>
      </c>
      <c r="C89" s="117">
        <v>4.9000000000000004</v>
      </c>
      <c r="D89" s="139"/>
      <c r="E89" s="112">
        <v>76</v>
      </c>
      <c r="F89" s="145">
        <v>0.6333333333333333</v>
      </c>
      <c r="G89" s="117">
        <v>6.1</v>
      </c>
      <c r="H89" s="139"/>
      <c r="I89" s="112">
        <v>76</v>
      </c>
      <c r="J89" s="145">
        <v>0.6333333333333333</v>
      </c>
      <c r="K89" s="117">
        <v>7.1</v>
      </c>
      <c r="L89" s="139"/>
      <c r="M89" s="112">
        <v>76</v>
      </c>
      <c r="N89" s="145">
        <v>0.6333333333333333</v>
      </c>
      <c r="O89" s="117">
        <v>7.8999999999999968</v>
      </c>
    </row>
    <row r="90" spans="1:19" s="81" customFormat="1" ht="15.75" x14ac:dyDescent="0.25">
      <c r="A90" s="116">
        <v>77</v>
      </c>
      <c r="B90" s="151">
        <v>0.64166666666666672</v>
      </c>
      <c r="C90" s="117">
        <v>5</v>
      </c>
      <c r="D90" s="139"/>
      <c r="E90" s="116">
        <v>77</v>
      </c>
      <c r="F90" s="145">
        <v>0.64166666666666672</v>
      </c>
      <c r="G90" s="117">
        <v>6.1999999999999993</v>
      </c>
      <c r="H90" s="139"/>
      <c r="I90" s="116">
        <v>77</v>
      </c>
      <c r="J90" s="145">
        <v>0.64166666666666672</v>
      </c>
      <c r="K90" s="117">
        <v>7.1</v>
      </c>
      <c r="L90" s="139"/>
      <c r="M90" s="116">
        <v>77</v>
      </c>
      <c r="N90" s="145">
        <v>0.64166666666666672</v>
      </c>
      <c r="O90" s="117">
        <v>7.8999999999999968</v>
      </c>
    </row>
    <row r="91" spans="1:19" s="81" customFormat="1" ht="15.75" x14ac:dyDescent="0.25">
      <c r="A91" s="116">
        <v>78</v>
      </c>
      <c r="B91" s="151">
        <v>0.65</v>
      </c>
      <c r="C91" s="117">
        <v>5</v>
      </c>
      <c r="D91" s="139"/>
      <c r="E91" s="112">
        <v>78</v>
      </c>
      <c r="F91" s="145">
        <v>0.65</v>
      </c>
      <c r="G91" s="117">
        <v>6.1999999999999993</v>
      </c>
      <c r="H91" s="139"/>
      <c r="I91" s="112">
        <v>78</v>
      </c>
      <c r="J91" s="145">
        <v>0.65</v>
      </c>
      <c r="K91" s="117">
        <v>7.1</v>
      </c>
      <c r="L91" s="139"/>
      <c r="M91" s="112">
        <v>78</v>
      </c>
      <c r="N91" s="145">
        <v>0.65</v>
      </c>
      <c r="O91" s="117">
        <v>7.8999999999999968</v>
      </c>
      <c r="R91" s="81">
        <v>76.8</v>
      </c>
      <c r="S91" s="81">
        <v>120</v>
      </c>
    </row>
    <row r="92" spans="1:19" s="81" customFormat="1" ht="15.75" x14ac:dyDescent="0.25">
      <c r="A92" s="116">
        <v>79</v>
      </c>
      <c r="B92" s="151">
        <v>0.65833333333333333</v>
      </c>
      <c r="C92" s="117">
        <v>5</v>
      </c>
      <c r="D92" s="139"/>
      <c r="E92" s="116">
        <v>79</v>
      </c>
      <c r="F92" s="145">
        <v>0.65833333333333333</v>
      </c>
      <c r="G92" s="117">
        <v>6.1999999999999993</v>
      </c>
      <c r="H92" s="139"/>
      <c r="I92" s="116">
        <v>79</v>
      </c>
      <c r="J92" s="145">
        <v>0.65833333333333333</v>
      </c>
      <c r="K92" s="117">
        <v>7.1</v>
      </c>
      <c r="L92" s="139"/>
      <c r="M92" s="116">
        <v>79</v>
      </c>
      <c r="N92" s="145">
        <v>0.65833333333333333</v>
      </c>
      <c r="O92" s="117">
        <v>7.8999999999999968</v>
      </c>
      <c r="Q92" s="81" t="s">
        <v>210</v>
      </c>
      <c r="R92" s="81">
        <v>64</v>
      </c>
      <c r="S92" s="81">
        <v>100</v>
      </c>
    </row>
    <row r="93" spans="1:19" s="81" customFormat="1" ht="15.75" x14ac:dyDescent="0.25">
      <c r="A93" s="116">
        <v>80</v>
      </c>
      <c r="B93" s="151">
        <v>0.66666666666666663</v>
      </c>
      <c r="C93" s="117">
        <v>5</v>
      </c>
      <c r="D93" s="139"/>
      <c r="E93" s="112">
        <v>80</v>
      </c>
      <c r="F93" s="145">
        <v>0.66666666666666663</v>
      </c>
      <c r="G93" s="117">
        <v>6.1999999999999993</v>
      </c>
      <c r="H93" s="139"/>
      <c r="I93" s="112">
        <v>80</v>
      </c>
      <c r="J93" s="145">
        <v>0.66666666666666663</v>
      </c>
      <c r="K93" s="117">
        <v>7.1999999999999993</v>
      </c>
      <c r="L93" s="139"/>
      <c r="M93" s="112">
        <v>80</v>
      </c>
      <c r="N93" s="145">
        <v>0.66666666666666663</v>
      </c>
      <c r="O93" s="117">
        <v>8</v>
      </c>
      <c r="Q93" s="81">
        <v>5</v>
      </c>
      <c r="R93" s="81">
        <v>64</v>
      </c>
    </row>
    <row r="94" spans="1:19" s="81" customFormat="1" ht="15.75" x14ac:dyDescent="0.25">
      <c r="A94" s="116">
        <v>81</v>
      </c>
      <c r="B94" s="151">
        <v>0.67500000000000004</v>
      </c>
      <c r="C94" s="117">
        <v>5.0999999999999996</v>
      </c>
      <c r="D94" s="139"/>
      <c r="E94" s="116">
        <v>81</v>
      </c>
      <c r="F94" s="145">
        <v>0.67500000000000004</v>
      </c>
      <c r="G94" s="117">
        <v>6.1999999999999993</v>
      </c>
      <c r="H94" s="139"/>
      <c r="I94" s="116">
        <v>81</v>
      </c>
      <c r="J94" s="145">
        <v>0.67500000000000004</v>
      </c>
      <c r="K94" s="117">
        <v>7.1999999999999993</v>
      </c>
      <c r="L94" s="139"/>
      <c r="M94" s="116">
        <v>81</v>
      </c>
      <c r="N94" s="145">
        <v>0.67500000000000004</v>
      </c>
      <c r="O94" s="117">
        <v>8</v>
      </c>
      <c r="Q94" s="81">
        <v>5.0999999999999996</v>
      </c>
      <c r="R94" s="81">
        <v>67.599999999999994</v>
      </c>
    </row>
    <row r="95" spans="1:19" s="81" customFormat="1" ht="15.75" x14ac:dyDescent="0.25">
      <c r="A95" s="116">
        <v>82</v>
      </c>
      <c r="B95" s="151">
        <v>0.68333333333333335</v>
      </c>
      <c r="C95" s="117">
        <v>5.0999999999999996</v>
      </c>
      <c r="D95" s="139"/>
      <c r="E95" s="112">
        <v>82</v>
      </c>
      <c r="F95" s="145">
        <v>0.68333333333333335</v>
      </c>
      <c r="G95" s="117">
        <v>6.2999999999999989</v>
      </c>
      <c r="H95" s="139"/>
      <c r="I95" s="112">
        <v>82</v>
      </c>
      <c r="J95" s="145">
        <v>0.68333333333333335</v>
      </c>
      <c r="K95" s="117">
        <v>7.1999999999999993</v>
      </c>
      <c r="L95" s="139"/>
      <c r="M95" s="112">
        <v>82</v>
      </c>
      <c r="N95" s="145">
        <v>0.68333333333333335</v>
      </c>
      <c r="O95" s="117">
        <v>8</v>
      </c>
      <c r="Q95" s="81">
        <v>5.1999999999999993</v>
      </c>
      <c r="R95" s="81">
        <v>71.199999999999989</v>
      </c>
    </row>
    <row r="96" spans="1:19" s="81" customFormat="1" ht="15.75" x14ac:dyDescent="0.25">
      <c r="A96" s="116">
        <v>83</v>
      </c>
      <c r="B96" s="151">
        <v>0.69166666666666665</v>
      </c>
      <c r="C96" s="117">
        <v>5.0999999999999996</v>
      </c>
      <c r="D96" s="139"/>
      <c r="E96" s="116">
        <v>83</v>
      </c>
      <c r="F96" s="145">
        <v>0.69166666666666665</v>
      </c>
      <c r="G96" s="117">
        <v>6.2999999999999989</v>
      </c>
      <c r="H96" s="139"/>
      <c r="I96" s="116">
        <v>83</v>
      </c>
      <c r="J96" s="145">
        <v>0.69166666666666665</v>
      </c>
      <c r="K96" s="117">
        <v>7.1999999999999993</v>
      </c>
      <c r="L96" s="139"/>
      <c r="M96" s="116">
        <v>83</v>
      </c>
      <c r="N96" s="145">
        <v>0.69166666666666665</v>
      </c>
      <c r="O96" s="117">
        <v>8</v>
      </c>
      <c r="Q96" s="81">
        <v>5.2999999999999989</v>
      </c>
      <c r="R96" s="81">
        <v>74.799999999999983</v>
      </c>
    </row>
    <row r="97" spans="1:18" s="81" customFormat="1" ht="15.75" x14ac:dyDescent="0.25">
      <c r="A97" s="116">
        <v>84</v>
      </c>
      <c r="B97" s="151">
        <v>0.7</v>
      </c>
      <c r="C97" s="117">
        <v>5.0999999999999996</v>
      </c>
      <c r="D97" s="139"/>
      <c r="E97" s="112">
        <v>84</v>
      </c>
      <c r="F97" s="145">
        <v>0.7</v>
      </c>
      <c r="G97" s="117">
        <v>6.2999999999999989</v>
      </c>
      <c r="H97" s="139"/>
      <c r="I97" s="112">
        <v>84</v>
      </c>
      <c r="J97" s="145">
        <v>0.7</v>
      </c>
      <c r="K97" s="117">
        <v>7.1999999999999993</v>
      </c>
      <c r="L97" s="139"/>
      <c r="M97" s="112">
        <v>84</v>
      </c>
      <c r="N97" s="145">
        <v>0.7</v>
      </c>
      <c r="O97" s="117">
        <v>8.1</v>
      </c>
      <c r="Q97" s="81">
        <v>5.3999999999999986</v>
      </c>
      <c r="R97" s="81">
        <v>78.399999999999977</v>
      </c>
    </row>
    <row r="98" spans="1:18" s="81" customFormat="1" ht="15.75" x14ac:dyDescent="0.25">
      <c r="A98" s="116">
        <v>85</v>
      </c>
      <c r="B98" s="151">
        <v>0.70833333333333337</v>
      </c>
      <c r="C98" s="117">
        <v>5.1999999999999993</v>
      </c>
      <c r="D98" s="139"/>
      <c r="E98" s="116">
        <v>85</v>
      </c>
      <c r="F98" s="145">
        <v>0.70833333333333337</v>
      </c>
      <c r="G98" s="117">
        <v>6.2999999999999989</v>
      </c>
      <c r="H98" s="139"/>
      <c r="I98" s="116">
        <v>85</v>
      </c>
      <c r="J98" s="145">
        <v>0.70833333333333337</v>
      </c>
      <c r="K98" s="117">
        <v>7.2999999999999989</v>
      </c>
      <c r="L98" s="139"/>
      <c r="M98" s="116">
        <v>85</v>
      </c>
      <c r="N98" s="145">
        <v>0.70833333333333337</v>
      </c>
      <c r="O98" s="117">
        <v>8.1</v>
      </c>
      <c r="Q98" s="81">
        <v>5.4999999999999982</v>
      </c>
      <c r="R98" s="81">
        <v>81.999999999999972</v>
      </c>
    </row>
    <row r="99" spans="1:18" s="81" customFormat="1" ht="15.75" x14ac:dyDescent="0.25">
      <c r="A99" s="116">
        <v>86</v>
      </c>
      <c r="B99" s="151">
        <v>0.71666666666666667</v>
      </c>
      <c r="C99" s="117">
        <v>5.1999999999999993</v>
      </c>
      <c r="D99" s="139"/>
      <c r="E99" s="112">
        <v>86</v>
      </c>
      <c r="F99" s="145">
        <v>0.71666666666666667</v>
      </c>
      <c r="G99" s="117">
        <v>6.2999999999999989</v>
      </c>
      <c r="H99" s="139"/>
      <c r="I99" s="112">
        <v>86</v>
      </c>
      <c r="J99" s="145">
        <v>0.71666666666666667</v>
      </c>
      <c r="K99" s="117">
        <v>7.2999999999999989</v>
      </c>
      <c r="L99" s="139"/>
      <c r="M99" s="112">
        <v>86</v>
      </c>
      <c r="N99" s="145">
        <v>0.71666666666666667</v>
      </c>
      <c r="O99" s="117">
        <v>8.1</v>
      </c>
      <c r="Q99" s="81">
        <v>5.5999999999999979</v>
      </c>
      <c r="R99" s="81">
        <v>85.599999999999966</v>
      </c>
    </row>
    <row r="100" spans="1:18" s="81" customFormat="1" ht="15.75" x14ac:dyDescent="0.25">
      <c r="A100" s="116">
        <v>87</v>
      </c>
      <c r="B100" s="151">
        <v>0.72499999999999998</v>
      </c>
      <c r="C100" s="117">
        <v>5.1999999999999993</v>
      </c>
      <c r="D100" s="139"/>
      <c r="E100" s="116">
        <v>87</v>
      </c>
      <c r="F100" s="145">
        <v>0.72499999999999998</v>
      </c>
      <c r="G100" s="117">
        <v>6.3999999999999986</v>
      </c>
      <c r="H100" s="139"/>
      <c r="I100" s="116">
        <v>87</v>
      </c>
      <c r="J100" s="145">
        <v>0.72499999999999998</v>
      </c>
      <c r="K100" s="117">
        <v>7.2999999999999989</v>
      </c>
      <c r="L100" s="139"/>
      <c r="M100" s="116">
        <v>87</v>
      </c>
      <c r="N100" s="145">
        <v>0.72499999999999998</v>
      </c>
      <c r="O100" s="117">
        <v>8.1</v>
      </c>
      <c r="Q100" s="81">
        <v>5.6999999999999975</v>
      </c>
      <c r="R100" s="81">
        <v>89.19999999999996</v>
      </c>
    </row>
    <row r="101" spans="1:18" s="81" customFormat="1" ht="15.75" x14ac:dyDescent="0.25">
      <c r="A101" s="116">
        <v>88</v>
      </c>
      <c r="B101" s="151">
        <v>0.73333333333333328</v>
      </c>
      <c r="C101" s="117">
        <v>5.1999999999999993</v>
      </c>
      <c r="D101" s="139"/>
      <c r="E101" s="112">
        <v>88</v>
      </c>
      <c r="F101" s="145">
        <v>0.73333333333333328</v>
      </c>
      <c r="G101" s="117">
        <v>6.3999999999999986</v>
      </c>
      <c r="H101" s="139"/>
      <c r="I101" s="112">
        <v>88</v>
      </c>
      <c r="J101" s="145">
        <v>0.73333333333333328</v>
      </c>
      <c r="K101" s="117">
        <v>7.2999999999999989</v>
      </c>
      <c r="L101" s="139"/>
      <c r="M101" s="112">
        <v>88</v>
      </c>
      <c r="N101" s="145">
        <v>0.73333333333333328</v>
      </c>
      <c r="O101" s="117">
        <v>8.1999999999999993</v>
      </c>
      <c r="Q101" s="81">
        <v>5.7999999999999972</v>
      </c>
      <c r="R101" s="81">
        <v>92.799999999999955</v>
      </c>
    </row>
    <row r="102" spans="1:18" s="81" customFormat="1" ht="15.75" x14ac:dyDescent="0.25">
      <c r="A102" s="116">
        <v>89</v>
      </c>
      <c r="B102" s="151">
        <v>0.7416666666666667</v>
      </c>
      <c r="C102" s="117">
        <v>5.2999999999999989</v>
      </c>
      <c r="D102" s="139"/>
      <c r="E102" s="116">
        <v>89</v>
      </c>
      <c r="F102" s="145">
        <v>0.7416666666666667</v>
      </c>
      <c r="G102" s="117">
        <v>6.3999999999999986</v>
      </c>
      <c r="H102" s="139"/>
      <c r="I102" s="116">
        <v>89</v>
      </c>
      <c r="J102" s="145">
        <v>0.7416666666666667</v>
      </c>
      <c r="K102" s="117">
        <v>7.2999999999999989</v>
      </c>
      <c r="L102" s="139"/>
      <c r="M102" s="116">
        <v>89</v>
      </c>
      <c r="N102" s="145">
        <v>0.7416666666666667</v>
      </c>
      <c r="O102" s="117">
        <v>8.1999999999999993</v>
      </c>
      <c r="Q102" s="81">
        <v>5.8999999999999968</v>
      </c>
      <c r="R102" s="81">
        <v>96.399999999999949</v>
      </c>
    </row>
    <row r="103" spans="1:18" s="81" customFormat="1" ht="15.75" x14ac:dyDescent="0.25">
      <c r="A103" s="116">
        <v>90</v>
      </c>
      <c r="B103" s="151">
        <v>0.75</v>
      </c>
      <c r="C103" s="117">
        <v>5.2999999999999989</v>
      </c>
      <c r="D103" s="139"/>
      <c r="E103" s="112">
        <v>90</v>
      </c>
      <c r="F103" s="145">
        <v>0.75</v>
      </c>
      <c r="G103" s="117">
        <v>6.3999999999999986</v>
      </c>
      <c r="H103" s="139"/>
      <c r="I103" s="112">
        <v>90</v>
      </c>
      <c r="J103" s="145">
        <v>0.75</v>
      </c>
      <c r="K103" s="117">
        <v>7.3999999999999986</v>
      </c>
      <c r="L103" s="139"/>
      <c r="M103" s="112">
        <v>90</v>
      </c>
      <c r="N103" s="145">
        <v>0.75</v>
      </c>
      <c r="O103" s="117">
        <v>8.1999999999999993</v>
      </c>
    </row>
    <row r="104" spans="1:18" s="81" customFormat="1" ht="15.75" x14ac:dyDescent="0.25">
      <c r="A104" s="116">
        <v>91</v>
      </c>
      <c r="B104" s="151">
        <v>0.7583333333333333</v>
      </c>
      <c r="C104" s="117">
        <v>5.2999999999999989</v>
      </c>
      <c r="D104" s="139"/>
      <c r="E104" s="116">
        <v>91</v>
      </c>
      <c r="F104" s="145">
        <v>0.7583333333333333</v>
      </c>
      <c r="G104" s="117">
        <v>6.3999999999999986</v>
      </c>
      <c r="H104" s="139"/>
      <c r="I104" s="116">
        <v>91</v>
      </c>
      <c r="J104" s="145">
        <v>0.7583333333333333</v>
      </c>
      <c r="K104" s="117">
        <v>7.3999999999999986</v>
      </c>
      <c r="L104" s="139"/>
      <c r="M104" s="116">
        <v>91</v>
      </c>
      <c r="N104" s="145">
        <v>0.7583333333333333</v>
      </c>
      <c r="O104" s="117">
        <v>8.1999999999999993</v>
      </c>
    </row>
    <row r="105" spans="1:18" s="81" customFormat="1" ht="15.75" x14ac:dyDescent="0.25">
      <c r="A105" s="116">
        <v>92</v>
      </c>
      <c r="B105" s="151">
        <v>0.76666666666666672</v>
      </c>
      <c r="C105" s="117">
        <v>5.2999999999999989</v>
      </c>
      <c r="D105" s="139"/>
      <c r="E105" s="112">
        <v>92</v>
      </c>
      <c r="F105" s="145">
        <v>0.76666666666666672</v>
      </c>
      <c r="G105" s="117">
        <v>6.3999999999999986</v>
      </c>
      <c r="H105" s="139"/>
      <c r="I105" s="112">
        <v>92</v>
      </c>
      <c r="J105" s="145">
        <v>0.76666666666666672</v>
      </c>
      <c r="K105" s="117">
        <v>7.3999999999999986</v>
      </c>
      <c r="L105" s="139"/>
      <c r="M105" s="112">
        <v>92</v>
      </c>
      <c r="N105" s="145">
        <v>0.76666666666666672</v>
      </c>
      <c r="O105" s="117">
        <v>8.2999999999999989</v>
      </c>
    </row>
    <row r="106" spans="1:18" s="81" customFormat="1" ht="15.75" x14ac:dyDescent="0.25">
      <c r="A106" s="116">
        <v>93</v>
      </c>
      <c r="B106" s="151">
        <v>0.77500000000000002</v>
      </c>
      <c r="C106" s="117">
        <v>5.2999999999999989</v>
      </c>
      <c r="D106" s="139"/>
      <c r="E106" s="116">
        <v>93</v>
      </c>
      <c r="F106" s="145">
        <v>0.77500000000000002</v>
      </c>
      <c r="G106" s="117">
        <v>6.4999999999999982</v>
      </c>
      <c r="H106" s="139"/>
      <c r="I106" s="116">
        <v>93</v>
      </c>
      <c r="J106" s="145">
        <v>0.77500000000000002</v>
      </c>
      <c r="K106" s="117">
        <v>7.3999999999999986</v>
      </c>
      <c r="L106" s="139"/>
      <c r="M106" s="116">
        <v>93</v>
      </c>
      <c r="N106" s="145">
        <v>0.77500000000000002</v>
      </c>
      <c r="O106" s="117">
        <v>8.2999999999999989</v>
      </c>
    </row>
    <row r="107" spans="1:18" s="81" customFormat="1" ht="15.75" x14ac:dyDescent="0.25">
      <c r="A107" s="116">
        <v>94</v>
      </c>
      <c r="B107" s="151">
        <v>0.78333333333333333</v>
      </c>
      <c r="C107" s="117">
        <v>5.3999999999999986</v>
      </c>
      <c r="D107" s="139"/>
      <c r="E107" s="112">
        <v>94</v>
      </c>
      <c r="F107" s="145">
        <v>0.78333333333333333</v>
      </c>
      <c r="G107" s="117">
        <v>6.4999999999999982</v>
      </c>
      <c r="H107" s="139"/>
      <c r="I107" s="112">
        <v>94</v>
      </c>
      <c r="J107" s="145">
        <v>0.78333333333333333</v>
      </c>
      <c r="K107" s="117">
        <v>7.3999999999999986</v>
      </c>
      <c r="L107" s="139"/>
      <c r="M107" s="112">
        <v>94</v>
      </c>
      <c r="N107" s="145">
        <v>0.78333333333333333</v>
      </c>
      <c r="O107" s="117">
        <v>8.2999999999999989</v>
      </c>
    </row>
    <row r="108" spans="1:18" s="81" customFormat="1" ht="15.75" x14ac:dyDescent="0.25">
      <c r="A108" s="116">
        <v>95</v>
      </c>
      <c r="B108" s="151">
        <v>0.79166666666666663</v>
      </c>
      <c r="C108" s="117">
        <v>5.3999999999999986</v>
      </c>
      <c r="D108" s="139"/>
      <c r="E108" s="116">
        <v>95</v>
      </c>
      <c r="F108" s="145">
        <v>0.79166666666666663</v>
      </c>
      <c r="G108" s="117">
        <v>6.4999999999999982</v>
      </c>
      <c r="H108" s="139"/>
      <c r="I108" s="116">
        <v>95</v>
      </c>
      <c r="J108" s="145">
        <v>0.79166666666666663</v>
      </c>
      <c r="K108" s="117">
        <v>7.4999999999999982</v>
      </c>
      <c r="L108" s="139"/>
      <c r="M108" s="116">
        <v>95</v>
      </c>
      <c r="N108" s="145">
        <v>0.79166666666666663</v>
      </c>
      <c r="O108" s="117">
        <v>8.2999999999999989</v>
      </c>
    </row>
    <row r="109" spans="1:18" s="81" customFormat="1" ht="15.75" x14ac:dyDescent="0.25">
      <c r="A109" s="116">
        <v>96</v>
      </c>
      <c r="B109" s="151">
        <v>0.8</v>
      </c>
      <c r="C109" s="117">
        <v>5.3999999999999986</v>
      </c>
      <c r="D109" s="139"/>
      <c r="E109" s="112">
        <v>96</v>
      </c>
      <c r="F109" s="145">
        <v>0.8</v>
      </c>
      <c r="G109" s="117">
        <v>6.4999999999999982</v>
      </c>
      <c r="H109" s="139"/>
      <c r="I109" s="112">
        <v>96</v>
      </c>
      <c r="J109" s="145">
        <v>0.8</v>
      </c>
      <c r="K109" s="117">
        <v>7.4999999999999982</v>
      </c>
      <c r="L109" s="139"/>
      <c r="M109" s="112">
        <v>96</v>
      </c>
      <c r="N109" s="145">
        <v>0.8</v>
      </c>
      <c r="O109" s="117">
        <v>8.3999999999999986</v>
      </c>
    </row>
    <row r="110" spans="1:18" s="81" customFormat="1" ht="15.75" x14ac:dyDescent="0.25">
      <c r="A110" s="116">
        <v>97</v>
      </c>
      <c r="B110" s="151">
        <v>0.80833333333333335</v>
      </c>
      <c r="C110" s="117">
        <v>5.3999999999999986</v>
      </c>
      <c r="D110" s="139"/>
      <c r="E110" s="116">
        <v>97</v>
      </c>
      <c r="F110" s="145">
        <v>0.80833333333333335</v>
      </c>
      <c r="G110" s="117">
        <v>6.4999999999999982</v>
      </c>
      <c r="H110" s="139"/>
      <c r="I110" s="116">
        <v>97</v>
      </c>
      <c r="J110" s="145">
        <v>0.80833333333333335</v>
      </c>
      <c r="K110" s="117">
        <v>7.4999999999999982</v>
      </c>
      <c r="L110" s="139"/>
      <c r="M110" s="116">
        <v>97</v>
      </c>
      <c r="N110" s="145">
        <v>0.80833333333333335</v>
      </c>
      <c r="O110" s="117">
        <v>8.3999999999999986</v>
      </c>
    </row>
    <row r="111" spans="1:18" s="81" customFormat="1" ht="15.75" x14ac:dyDescent="0.25">
      <c r="A111" s="116">
        <v>98</v>
      </c>
      <c r="B111" s="151">
        <v>0.81666666666666665</v>
      </c>
      <c r="C111" s="117">
        <v>5.4999999999999982</v>
      </c>
      <c r="D111" s="139"/>
      <c r="E111" s="112">
        <v>98</v>
      </c>
      <c r="F111" s="145">
        <v>0.81666666666666665</v>
      </c>
      <c r="G111" s="117">
        <v>6.5999999999999979</v>
      </c>
      <c r="H111" s="139"/>
      <c r="I111" s="112">
        <v>98</v>
      </c>
      <c r="J111" s="145">
        <v>0.81666666666666665</v>
      </c>
      <c r="K111" s="117">
        <v>7.4999999999999982</v>
      </c>
      <c r="L111" s="139"/>
      <c r="M111" s="112">
        <v>98</v>
      </c>
      <c r="N111" s="145">
        <v>0.81666666666666665</v>
      </c>
      <c r="O111" s="117">
        <v>8.3999999999999986</v>
      </c>
    </row>
    <row r="112" spans="1:18" s="81" customFormat="1" ht="15.75" x14ac:dyDescent="0.25">
      <c r="A112" s="116">
        <v>99</v>
      </c>
      <c r="B112" s="151">
        <v>0.82499999999999996</v>
      </c>
      <c r="C112" s="117">
        <v>5.4999999999999982</v>
      </c>
      <c r="D112" s="139"/>
      <c r="E112" s="116">
        <v>99</v>
      </c>
      <c r="F112" s="145">
        <v>0.82499999999999996</v>
      </c>
      <c r="G112" s="117">
        <v>6.5999999999999979</v>
      </c>
      <c r="H112" s="139"/>
      <c r="I112" s="116">
        <v>99</v>
      </c>
      <c r="J112" s="145">
        <v>0.82499999999999996</v>
      </c>
      <c r="K112" s="117">
        <v>7.4999999999999982</v>
      </c>
      <c r="L112" s="139"/>
      <c r="M112" s="116">
        <v>99</v>
      </c>
      <c r="N112" s="145">
        <v>0.82499999999999996</v>
      </c>
      <c r="O112" s="117">
        <v>8.3999999999999986</v>
      </c>
    </row>
    <row r="113" spans="1:15" s="81" customFormat="1" ht="15.75" x14ac:dyDescent="0.25">
      <c r="A113" s="116">
        <v>100</v>
      </c>
      <c r="B113" s="151">
        <v>0.83333333333333337</v>
      </c>
      <c r="C113" s="117">
        <v>5.4999999999999982</v>
      </c>
      <c r="D113" s="139"/>
      <c r="E113" s="112">
        <v>100</v>
      </c>
      <c r="F113" s="145">
        <v>0.83333333333333337</v>
      </c>
      <c r="G113" s="117">
        <v>6.5999999999999979</v>
      </c>
      <c r="H113" s="139"/>
      <c r="I113" s="112">
        <v>100</v>
      </c>
      <c r="J113" s="145">
        <v>0.83333333333333337</v>
      </c>
      <c r="K113" s="117">
        <v>7.5999999999999979</v>
      </c>
      <c r="L113" s="139"/>
      <c r="M113" s="112">
        <v>100</v>
      </c>
      <c r="N113" s="145">
        <v>0.83333333333333337</v>
      </c>
      <c r="O113" s="117">
        <v>8.4999999999999982</v>
      </c>
    </row>
    <row r="114" spans="1:15" s="81" customFormat="1" ht="15.75" x14ac:dyDescent="0.25">
      <c r="A114" s="116">
        <v>101</v>
      </c>
      <c r="B114" s="151">
        <v>0.84166666666666667</v>
      </c>
      <c r="C114" s="117">
        <v>5.4999999999999982</v>
      </c>
      <c r="D114" s="139"/>
      <c r="E114" s="116">
        <v>101</v>
      </c>
      <c r="F114" s="145">
        <v>0.84166666666666667</v>
      </c>
      <c r="G114" s="117">
        <v>6.5999999999999979</v>
      </c>
      <c r="H114" s="139"/>
      <c r="I114" s="116">
        <v>101</v>
      </c>
      <c r="J114" s="145">
        <v>0.84166666666666667</v>
      </c>
      <c r="K114" s="117">
        <v>7.5999999999999979</v>
      </c>
      <c r="L114" s="139"/>
      <c r="M114" s="116">
        <v>101</v>
      </c>
      <c r="N114" s="145">
        <v>0.84166666666666667</v>
      </c>
      <c r="O114" s="117">
        <v>8.4999999999999982</v>
      </c>
    </row>
    <row r="115" spans="1:15" s="81" customFormat="1" ht="15.75" x14ac:dyDescent="0.25">
      <c r="A115" s="116">
        <v>102</v>
      </c>
      <c r="B115" s="151">
        <v>0.85</v>
      </c>
      <c r="C115" s="117">
        <v>5.5999999999999979</v>
      </c>
      <c r="D115" s="139"/>
      <c r="E115" s="112">
        <v>102</v>
      </c>
      <c r="F115" s="145">
        <v>0.85</v>
      </c>
      <c r="G115" s="117">
        <v>6.5999999999999979</v>
      </c>
      <c r="H115" s="139"/>
      <c r="I115" s="112">
        <v>102</v>
      </c>
      <c r="J115" s="145">
        <v>0.85</v>
      </c>
      <c r="K115" s="117">
        <v>7.5999999999999979</v>
      </c>
      <c r="L115" s="139"/>
      <c r="M115" s="112">
        <v>102</v>
      </c>
      <c r="N115" s="145">
        <v>0.85</v>
      </c>
      <c r="O115" s="117">
        <v>8.4999999999999982</v>
      </c>
    </row>
    <row r="116" spans="1:15" s="81" customFormat="1" ht="15.75" x14ac:dyDescent="0.25">
      <c r="A116" s="116">
        <v>103</v>
      </c>
      <c r="B116" s="151">
        <v>0.85833333333333328</v>
      </c>
      <c r="C116" s="117">
        <v>5.5999999999999979</v>
      </c>
      <c r="D116" s="139"/>
      <c r="E116" s="116">
        <v>103</v>
      </c>
      <c r="F116" s="145">
        <v>0.85833333333333328</v>
      </c>
      <c r="G116" s="117">
        <v>6.5999999999999979</v>
      </c>
      <c r="H116" s="139"/>
      <c r="I116" s="116">
        <v>103</v>
      </c>
      <c r="J116" s="145">
        <v>0.85833333333333328</v>
      </c>
      <c r="K116" s="117">
        <v>7.5999999999999979</v>
      </c>
      <c r="L116" s="139"/>
      <c r="M116" s="116">
        <v>103</v>
      </c>
      <c r="N116" s="145">
        <v>0.85833333333333328</v>
      </c>
      <c r="O116" s="117">
        <v>8.4999999999999982</v>
      </c>
    </row>
    <row r="117" spans="1:15" s="81" customFormat="1" ht="15.75" x14ac:dyDescent="0.25">
      <c r="A117" s="116">
        <v>104</v>
      </c>
      <c r="B117" s="151">
        <v>0.8666666666666667</v>
      </c>
      <c r="C117" s="117">
        <v>5.5999999999999979</v>
      </c>
      <c r="D117" s="139"/>
      <c r="E117" s="112">
        <v>104</v>
      </c>
      <c r="F117" s="145">
        <v>0.8666666666666667</v>
      </c>
      <c r="G117" s="117">
        <v>6.6999999999999975</v>
      </c>
      <c r="H117" s="139"/>
      <c r="I117" s="112">
        <v>104</v>
      </c>
      <c r="J117" s="145">
        <v>0.8666666666666667</v>
      </c>
      <c r="K117" s="117">
        <v>7.5999999999999979</v>
      </c>
      <c r="L117" s="139"/>
      <c r="M117" s="112">
        <v>104</v>
      </c>
      <c r="N117" s="145">
        <v>0.8666666666666667</v>
      </c>
      <c r="O117" s="117">
        <v>8.5999999999999979</v>
      </c>
    </row>
    <row r="118" spans="1:15" s="81" customFormat="1" ht="15.75" x14ac:dyDescent="0.25">
      <c r="A118" s="116">
        <v>105</v>
      </c>
      <c r="B118" s="151">
        <v>0.875</v>
      </c>
      <c r="C118" s="117">
        <v>5.5999999999999979</v>
      </c>
      <c r="D118" s="139"/>
      <c r="E118" s="116">
        <v>105</v>
      </c>
      <c r="F118" s="145">
        <v>0.875</v>
      </c>
      <c r="G118" s="117">
        <v>6.6999999999999975</v>
      </c>
      <c r="H118" s="139"/>
      <c r="I118" s="116">
        <v>105</v>
      </c>
      <c r="J118" s="145">
        <v>0.875</v>
      </c>
      <c r="K118" s="117">
        <v>7.6999999999999975</v>
      </c>
      <c r="L118" s="139"/>
      <c r="M118" s="116">
        <v>105</v>
      </c>
      <c r="N118" s="145">
        <v>0.875</v>
      </c>
      <c r="O118" s="117">
        <v>8.5999999999999979</v>
      </c>
    </row>
    <row r="119" spans="1:15" s="81" customFormat="1" ht="15.75" x14ac:dyDescent="0.25">
      <c r="A119" s="116">
        <v>106</v>
      </c>
      <c r="B119" s="151">
        <v>0.8833333333333333</v>
      </c>
      <c r="C119" s="117">
        <v>5.5999999999999979</v>
      </c>
      <c r="D119" s="139"/>
      <c r="E119" s="112">
        <v>106</v>
      </c>
      <c r="F119" s="145">
        <v>0.8833333333333333</v>
      </c>
      <c r="G119" s="117">
        <v>6.6999999999999975</v>
      </c>
      <c r="H119" s="139"/>
      <c r="I119" s="112">
        <v>106</v>
      </c>
      <c r="J119" s="145">
        <v>0.8833333333333333</v>
      </c>
      <c r="K119" s="117">
        <v>7.6999999999999975</v>
      </c>
      <c r="L119" s="139"/>
      <c r="M119" s="112">
        <v>106</v>
      </c>
      <c r="N119" s="145">
        <v>0.8833333333333333</v>
      </c>
      <c r="O119" s="117">
        <v>8.5999999999999979</v>
      </c>
    </row>
    <row r="120" spans="1:15" s="81" customFormat="1" ht="15.75" x14ac:dyDescent="0.25">
      <c r="A120" s="116">
        <v>107</v>
      </c>
      <c r="B120" s="151">
        <v>0.89166666666666672</v>
      </c>
      <c r="C120" s="117">
        <v>5.6999999999999975</v>
      </c>
      <c r="D120" s="139"/>
      <c r="E120" s="116">
        <v>107</v>
      </c>
      <c r="F120" s="145">
        <v>0.89166666666666672</v>
      </c>
      <c r="G120" s="117">
        <v>6.6999999999999975</v>
      </c>
      <c r="H120" s="139"/>
      <c r="I120" s="116">
        <v>107</v>
      </c>
      <c r="J120" s="145">
        <v>0.89166666666666672</v>
      </c>
      <c r="K120" s="117">
        <v>7.6999999999999975</v>
      </c>
      <c r="L120" s="139"/>
      <c r="M120" s="116">
        <v>107</v>
      </c>
      <c r="N120" s="145">
        <v>0.89166666666666672</v>
      </c>
      <c r="O120" s="117">
        <v>8.5999999999999979</v>
      </c>
    </row>
    <row r="121" spans="1:15" s="81" customFormat="1" ht="15.75" x14ac:dyDescent="0.25">
      <c r="A121" s="116">
        <v>108</v>
      </c>
      <c r="B121" s="151">
        <v>0.9</v>
      </c>
      <c r="C121" s="117">
        <v>5.6999999999999975</v>
      </c>
      <c r="D121" s="139"/>
      <c r="E121" s="112">
        <v>108</v>
      </c>
      <c r="F121" s="145">
        <v>0.9</v>
      </c>
      <c r="G121" s="117">
        <v>6.6999999999999975</v>
      </c>
      <c r="H121" s="139"/>
      <c r="I121" s="112">
        <v>108</v>
      </c>
      <c r="J121" s="145">
        <v>0.9</v>
      </c>
      <c r="K121" s="117">
        <v>7.6999999999999975</v>
      </c>
      <c r="L121" s="139"/>
      <c r="M121" s="112">
        <v>108</v>
      </c>
      <c r="N121" s="145">
        <v>0.9</v>
      </c>
      <c r="O121" s="117">
        <v>8.6999999999999975</v>
      </c>
    </row>
    <row r="122" spans="1:15" s="81" customFormat="1" ht="15.75" x14ac:dyDescent="0.25">
      <c r="A122" s="116">
        <v>109</v>
      </c>
      <c r="B122" s="151">
        <v>0.90833333333333333</v>
      </c>
      <c r="C122" s="117">
        <v>5.6999999999999975</v>
      </c>
      <c r="D122" s="139"/>
      <c r="E122" s="116">
        <v>109</v>
      </c>
      <c r="F122" s="145">
        <v>0.90833333333333333</v>
      </c>
      <c r="G122" s="117">
        <v>6.7999999999999972</v>
      </c>
      <c r="H122" s="139"/>
      <c r="I122" s="116">
        <v>109</v>
      </c>
      <c r="J122" s="145">
        <v>0.90833333333333333</v>
      </c>
      <c r="K122" s="117">
        <v>7.6999999999999975</v>
      </c>
      <c r="L122" s="139"/>
      <c r="M122" s="116">
        <v>109</v>
      </c>
      <c r="N122" s="145">
        <v>0.90833333333333333</v>
      </c>
      <c r="O122" s="117">
        <v>8.6999999999999975</v>
      </c>
    </row>
    <row r="123" spans="1:15" s="81" customFormat="1" ht="15.75" x14ac:dyDescent="0.25">
      <c r="A123" s="116">
        <v>110</v>
      </c>
      <c r="B123" s="151">
        <v>0.91666666666666663</v>
      </c>
      <c r="C123" s="117">
        <v>5.6999999999999975</v>
      </c>
      <c r="D123" s="139"/>
      <c r="E123" s="112">
        <v>110</v>
      </c>
      <c r="F123" s="145">
        <v>0.91666666666666663</v>
      </c>
      <c r="G123" s="117">
        <v>6.7999999999999972</v>
      </c>
      <c r="H123" s="139"/>
      <c r="I123" s="112">
        <v>110</v>
      </c>
      <c r="J123" s="145">
        <v>0.91666666666666663</v>
      </c>
      <c r="K123" s="117">
        <v>7.7999999999999972</v>
      </c>
      <c r="L123" s="139"/>
      <c r="M123" s="112">
        <v>110</v>
      </c>
      <c r="N123" s="145">
        <v>0.91666666666666663</v>
      </c>
      <c r="O123" s="117">
        <v>8.6999999999999975</v>
      </c>
    </row>
    <row r="124" spans="1:15" s="81" customFormat="1" ht="15.75" x14ac:dyDescent="0.25">
      <c r="A124" s="116">
        <v>111</v>
      </c>
      <c r="B124" s="151">
        <v>0.92500000000000004</v>
      </c>
      <c r="C124" s="117">
        <v>5.7999999999999972</v>
      </c>
      <c r="D124" s="139"/>
      <c r="E124" s="116">
        <v>111</v>
      </c>
      <c r="F124" s="145">
        <v>0.92500000000000004</v>
      </c>
      <c r="G124" s="117">
        <v>6.7999999999999972</v>
      </c>
      <c r="H124" s="139"/>
      <c r="I124" s="116">
        <v>111</v>
      </c>
      <c r="J124" s="145">
        <v>0.92500000000000004</v>
      </c>
      <c r="K124" s="117">
        <v>7.7999999999999972</v>
      </c>
      <c r="L124" s="139"/>
      <c r="M124" s="116">
        <v>111</v>
      </c>
      <c r="N124" s="145">
        <v>0.92500000000000004</v>
      </c>
      <c r="O124" s="117">
        <v>8.6999999999999975</v>
      </c>
    </row>
    <row r="125" spans="1:15" ht="15.75" x14ac:dyDescent="0.25">
      <c r="A125" s="116">
        <v>112</v>
      </c>
      <c r="B125" s="151">
        <v>0.93333333333333335</v>
      </c>
      <c r="C125" s="117">
        <v>5.7999999999999972</v>
      </c>
      <c r="E125" s="112">
        <v>112</v>
      </c>
      <c r="F125" s="145">
        <v>0.93333333333333335</v>
      </c>
      <c r="G125" s="117">
        <v>6.7999999999999972</v>
      </c>
      <c r="I125" s="112">
        <v>112</v>
      </c>
      <c r="J125" s="145">
        <v>0.93333333333333335</v>
      </c>
      <c r="K125" s="117">
        <v>7.7999999999999972</v>
      </c>
      <c r="M125" s="112">
        <v>112</v>
      </c>
      <c r="N125" s="145">
        <v>0.93333333333333335</v>
      </c>
      <c r="O125" s="117">
        <v>8.7999999999999972</v>
      </c>
    </row>
    <row r="126" spans="1:15" ht="15.75" x14ac:dyDescent="0.25">
      <c r="A126" s="116">
        <v>113</v>
      </c>
      <c r="B126" s="151">
        <v>0.94166666666666665</v>
      </c>
      <c r="C126" s="117">
        <v>5.7999999999999972</v>
      </c>
      <c r="E126" s="116">
        <v>113</v>
      </c>
      <c r="F126" s="145">
        <v>0.94166666666666665</v>
      </c>
      <c r="G126" s="117">
        <v>6.7999999999999972</v>
      </c>
      <c r="I126" s="116">
        <v>113</v>
      </c>
      <c r="J126" s="145">
        <v>0.94166666666666665</v>
      </c>
      <c r="K126" s="117">
        <v>7.7999999999999972</v>
      </c>
      <c r="M126" s="116">
        <v>113</v>
      </c>
      <c r="N126" s="145">
        <v>0.94166666666666665</v>
      </c>
      <c r="O126" s="117">
        <v>8.7999999999999972</v>
      </c>
    </row>
    <row r="127" spans="1:15" ht="15.75" x14ac:dyDescent="0.25">
      <c r="A127" s="116">
        <v>114</v>
      </c>
      <c r="B127" s="151">
        <v>0.95</v>
      </c>
      <c r="C127" s="117">
        <v>5.7999999999999972</v>
      </c>
      <c r="E127" s="112">
        <v>114</v>
      </c>
      <c r="F127" s="145">
        <v>0.95</v>
      </c>
      <c r="G127" s="117">
        <v>6.8999999999999968</v>
      </c>
      <c r="I127" s="112">
        <v>114</v>
      </c>
      <c r="J127" s="145">
        <v>0.95</v>
      </c>
      <c r="K127" s="117">
        <v>7.8999999999999968</v>
      </c>
      <c r="M127" s="112">
        <v>114</v>
      </c>
      <c r="N127" s="145">
        <v>0.95</v>
      </c>
      <c r="O127" s="117">
        <v>8.7999999999999972</v>
      </c>
    </row>
    <row r="128" spans="1:15" ht="15.75" x14ac:dyDescent="0.25">
      <c r="A128" s="116">
        <v>115</v>
      </c>
      <c r="B128" s="151">
        <v>0.95833333333333337</v>
      </c>
      <c r="C128" s="117">
        <v>5.7999999999999972</v>
      </c>
      <c r="E128" s="116">
        <v>115</v>
      </c>
      <c r="F128" s="145">
        <v>0.95833333333333337</v>
      </c>
      <c r="G128" s="117">
        <v>6.8999999999999968</v>
      </c>
      <c r="I128" s="116">
        <v>115</v>
      </c>
      <c r="J128" s="145">
        <v>0.95833333333333337</v>
      </c>
      <c r="K128" s="117">
        <v>7.8999999999999968</v>
      </c>
      <c r="M128" s="116">
        <v>115</v>
      </c>
      <c r="N128" s="145">
        <v>0.95833333333333337</v>
      </c>
      <c r="O128" s="117">
        <v>8.7999999999999972</v>
      </c>
    </row>
    <row r="129" spans="1:15" ht="15.75" x14ac:dyDescent="0.25">
      <c r="A129" s="116">
        <v>116</v>
      </c>
      <c r="B129" s="151">
        <v>0.96666666666666667</v>
      </c>
      <c r="C129" s="117">
        <v>5.8999999999999968</v>
      </c>
      <c r="E129" s="112">
        <v>116</v>
      </c>
      <c r="F129" s="145">
        <v>0.96666666666666667</v>
      </c>
      <c r="G129" s="117">
        <v>6.8999999999999968</v>
      </c>
      <c r="I129" s="112">
        <v>116</v>
      </c>
      <c r="J129" s="145">
        <v>0.96666666666666667</v>
      </c>
      <c r="K129" s="117">
        <v>7.8999999999999968</v>
      </c>
      <c r="M129" s="112">
        <v>116</v>
      </c>
      <c r="N129" s="145">
        <v>0.96666666666666667</v>
      </c>
      <c r="O129" s="117">
        <v>8.8999999999999968</v>
      </c>
    </row>
    <row r="130" spans="1:15" ht="15.75" x14ac:dyDescent="0.25">
      <c r="A130" s="116">
        <v>117</v>
      </c>
      <c r="B130" s="151">
        <v>0.97499999999999998</v>
      </c>
      <c r="C130" s="117">
        <v>5.8999999999999968</v>
      </c>
      <c r="E130" s="116">
        <v>117</v>
      </c>
      <c r="F130" s="145">
        <v>0.97499999999999998</v>
      </c>
      <c r="G130" s="117">
        <v>6.8999999999999968</v>
      </c>
      <c r="I130" s="116">
        <v>117</v>
      </c>
      <c r="J130" s="145">
        <v>0.97499999999999998</v>
      </c>
      <c r="K130" s="117">
        <v>7.8999999999999968</v>
      </c>
      <c r="M130" s="116">
        <v>117</v>
      </c>
      <c r="N130" s="145">
        <v>0.97499999999999998</v>
      </c>
      <c r="O130" s="117">
        <v>8.8999999999999968</v>
      </c>
    </row>
    <row r="131" spans="1:15" ht="15.75" x14ac:dyDescent="0.25">
      <c r="A131" s="116">
        <v>118</v>
      </c>
      <c r="B131" s="151">
        <v>0.98333333333333328</v>
      </c>
      <c r="C131" s="117">
        <v>5.8999999999999968</v>
      </c>
      <c r="E131" s="112">
        <v>118</v>
      </c>
      <c r="F131" s="145">
        <v>0.98333333333333328</v>
      </c>
      <c r="G131" s="117">
        <v>6.8999999999999968</v>
      </c>
      <c r="I131" s="112">
        <v>118</v>
      </c>
      <c r="J131" s="145">
        <v>0.98333333333333328</v>
      </c>
      <c r="K131" s="117">
        <v>7.8999999999999968</v>
      </c>
      <c r="M131" s="112">
        <v>118</v>
      </c>
      <c r="N131" s="145">
        <v>0.98333333333333328</v>
      </c>
      <c r="O131" s="117">
        <v>8.8999999999999968</v>
      </c>
    </row>
    <row r="132" spans="1:15" ht="15.75" x14ac:dyDescent="0.25">
      <c r="A132" s="116">
        <v>119</v>
      </c>
      <c r="B132" s="151">
        <v>0.9916666666666667</v>
      </c>
      <c r="C132" s="117">
        <v>5.8999999999999968</v>
      </c>
      <c r="E132" s="116">
        <v>119</v>
      </c>
      <c r="F132" s="145">
        <v>0.9916666666666667</v>
      </c>
      <c r="G132" s="117">
        <v>6.8999999999999968</v>
      </c>
      <c r="I132" s="116">
        <v>119</v>
      </c>
      <c r="J132" s="145">
        <v>0.9916666666666667</v>
      </c>
      <c r="K132" s="117">
        <v>7.8999999999999968</v>
      </c>
      <c r="M132" s="116">
        <v>119</v>
      </c>
      <c r="N132" s="145">
        <v>0.9916666666666667</v>
      </c>
      <c r="O132" s="117">
        <v>8.8999999999999968</v>
      </c>
    </row>
    <row r="133" spans="1:15" ht="15.75" x14ac:dyDescent="0.25">
      <c r="A133" s="116">
        <v>120</v>
      </c>
      <c r="B133" s="151">
        <v>1</v>
      </c>
      <c r="C133" s="117">
        <v>6</v>
      </c>
      <c r="E133" s="112">
        <v>120</v>
      </c>
      <c r="F133" s="145">
        <v>1</v>
      </c>
      <c r="G133" s="117">
        <v>7</v>
      </c>
      <c r="I133" s="112">
        <v>120</v>
      </c>
      <c r="J133" s="145">
        <v>1</v>
      </c>
      <c r="K133" s="117">
        <v>8</v>
      </c>
      <c r="M133" s="112">
        <v>120</v>
      </c>
      <c r="N133" s="145">
        <v>1</v>
      </c>
      <c r="O133" s="117">
        <v>9</v>
      </c>
    </row>
  </sheetData>
  <mergeCells count="5">
    <mergeCell ref="A1:O1"/>
    <mergeCell ref="A3:C3"/>
    <mergeCell ref="E3:G3"/>
    <mergeCell ref="I3:K3"/>
    <mergeCell ref="M3:O3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4"/>
  <sheetViews>
    <sheetView view="pageBreakPreview" zoomScale="75" zoomScaleNormal="100" zoomScaleSheetLayoutView="75" workbookViewId="0">
      <pane ySplit="2" topLeftCell="A3" activePane="bottomLeft" state="frozen"/>
      <selection pane="bottomLeft" activeCell="M22" sqref="M22"/>
    </sheetView>
  </sheetViews>
  <sheetFormatPr defaultRowHeight="15" x14ac:dyDescent="0.25"/>
  <cols>
    <col min="1" max="1" width="11.28515625" style="107" bestFit="1" customWidth="1"/>
    <col min="2" max="2" width="15.5703125" style="107" bestFit="1" customWidth="1"/>
    <col min="3" max="3" width="2.5703125" style="107" customWidth="1"/>
    <col min="4" max="4" width="9.140625" style="107"/>
    <col min="5" max="5" width="15.5703125" style="107" bestFit="1" customWidth="1"/>
    <col min="6" max="6" width="3.140625" style="107" customWidth="1"/>
    <col min="7" max="7" width="9.140625" style="107"/>
    <col min="8" max="8" width="15.5703125" style="107" bestFit="1" customWidth="1"/>
    <col min="9" max="9" width="3" style="107" customWidth="1"/>
    <col min="10" max="10" width="9.140625" style="107"/>
    <col min="11" max="11" width="15.5703125" style="107" bestFit="1" customWidth="1"/>
  </cols>
  <sheetData>
    <row r="1" spans="1:11" ht="35.25" customHeight="1" thickBot="1" x14ac:dyDescent="0.3">
      <c r="A1" s="167" t="s">
        <v>193</v>
      </c>
      <c r="B1" s="168"/>
      <c r="C1" s="168"/>
      <c r="D1" s="168"/>
      <c r="E1" s="168"/>
      <c r="F1" s="168"/>
      <c r="G1" s="168"/>
      <c r="H1" s="168"/>
      <c r="I1" s="168"/>
      <c r="J1" s="168"/>
      <c r="K1" s="169"/>
    </row>
    <row r="2" spans="1:11" ht="15.75" thickBot="1" x14ac:dyDescent="0.3">
      <c r="A2" s="170" t="s">
        <v>161</v>
      </c>
      <c r="B2" s="172"/>
      <c r="C2" s="108"/>
      <c r="D2" s="170" t="s">
        <v>170</v>
      </c>
      <c r="E2" s="172"/>
      <c r="F2" s="108"/>
      <c r="G2" s="170" t="s">
        <v>176</v>
      </c>
      <c r="H2" s="172"/>
      <c r="I2" s="108"/>
      <c r="J2" s="170" t="s">
        <v>189</v>
      </c>
      <c r="K2" s="172"/>
    </row>
    <row r="3" spans="1:11" ht="16.5" thickBot="1" x14ac:dyDescent="0.3">
      <c r="A3" s="149" t="s">
        <v>187</v>
      </c>
      <c r="B3" s="150" t="s">
        <v>188</v>
      </c>
      <c r="D3" s="149" t="s">
        <v>187</v>
      </c>
      <c r="E3" s="150" t="s">
        <v>188</v>
      </c>
      <c r="G3" s="149" t="s">
        <v>187</v>
      </c>
      <c r="H3" s="150" t="s">
        <v>188</v>
      </c>
      <c r="J3" s="149" t="s">
        <v>187</v>
      </c>
      <c r="K3" s="150" t="s">
        <v>188</v>
      </c>
    </row>
    <row r="4" spans="1:11" s="81" customFormat="1" ht="15.75" x14ac:dyDescent="0.25">
      <c r="A4" s="112">
        <v>0</v>
      </c>
      <c r="B4" s="113" t="s">
        <v>165</v>
      </c>
      <c r="C4" s="139"/>
      <c r="D4" s="114">
        <v>0</v>
      </c>
      <c r="E4" s="115" t="s">
        <v>165</v>
      </c>
      <c r="F4" s="139"/>
      <c r="G4" s="112">
        <v>0</v>
      </c>
      <c r="H4" s="113" t="s">
        <v>165</v>
      </c>
      <c r="I4" s="139"/>
      <c r="J4" s="114">
        <v>0</v>
      </c>
      <c r="K4" s="115" t="s">
        <v>165</v>
      </c>
    </row>
    <row r="5" spans="1:11" s="81" customFormat="1" ht="15.75" x14ac:dyDescent="0.25">
      <c r="A5" s="112">
        <v>1</v>
      </c>
      <c r="B5" s="117" t="s">
        <v>165</v>
      </c>
      <c r="C5" s="139"/>
      <c r="D5" s="112">
        <v>1</v>
      </c>
      <c r="E5" s="117" t="s">
        <v>165</v>
      </c>
      <c r="F5" s="139"/>
      <c r="G5" s="112">
        <v>1</v>
      </c>
      <c r="H5" s="117" t="s">
        <v>165</v>
      </c>
      <c r="I5" s="139"/>
      <c r="J5" s="112">
        <v>1</v>
      </c>
      <c r="K5" s="117" t="s">
        <v>165</v>
      </c>
    </row>
    <row r="6" spans="1:11" s="81" customFormat="1" ht="15.75" x14ac:dyDescent="0.25">
      <c r="A6" s="112">
        <v>2</v>
      </c>
      <c r="B6" s="117" t="s">
        <v>165</v>
      </c>
      <c r="C6" s="139"/>
      <c r="D6" s="112">
        <v>2</v>
      </c>
      <c r="E6" s="117" t="s">
        <v>165</v>
      </c>
      <c r="F6" s="139"/>
      <c r="G6" s="112">
        <v>2</v>
      </c>
      <c r="H6" s="117" t="s">
        <v>165</v>
      </c>
      <c r="I6" s="139"/>
      <c r="J6" s="112">
        <v>2</v>
      </c>
      <c r="K6" s="117" t="s">
        <v>165</v>
      </c>
    </row>
    <row r="7" spans="1:11" s="81" customFormat="1" ht="15.75" x14ac:dyDescent="0.25">
      <c r="A7" s="112">
        <v>3</v>
      </c>
      <c r="B7" s="117" t="s">
        <v>165</v>
      </c>
      <c r="C7" s="139"/>
      <c r="D7" s="112">
        <v>3</v>
      </c>
      <c r="E7" s="117" t="s">
        <v>165</v>
      </c>
      <c r="F7" s="139"/>
      <c r="G7" s="112">
        <v>3</v>
      </c>
      <c r="H7" s="117" t="s">
        <v>165</v>
      </c>
      <c r="I7" s="139"/>
      <c r="J7" s="112">
        <v>3</v>
      </c>
      <c r="K7" s="117" t="s">
        <v>165</v>
      </c>
    </row>
    <row r="8" spans="1:11" s="81" customFormat="1" ht="15.75" x14ac:dyDescent="0.25">
      <c r="A8" s="116">
        <v>4</v>
      </c>
      <c r="B8" s="117" t="s">
        <v>165</v>
      </c>
      <c r="C8" s="139"/>
      <c r="D8" s="112">
        <v>4</v>
      </c>
      <c r="E8" s="117" t="s">
        <v>165</v>
      </c>
      <c r="F8" s="139"/>
      <c r="G8" s="112">
        <v>4</v>
      </c>
      <c r="H8" s="117" t="s">
        <v>165</v>
      </c>
      <c r="I8" s="139"/>
      <c r="J8" s="112">
        <v>4</v>
      </c>
      <c r="K8" s="117" t="s">
        <v>165</v>
      </c>
    </row>
    <row r="9" spans="1:11" s="81" customFormat="1" ht="15.75" x14ac:dyDescent="0.25">
      <c r="A9" s="116">
        <v>5</v>
      </c>
      <c r="B9" s="117" t="s">
        <v>165</v>
      </c>
      <c r="C9" s="139"/>
      <c r="D9" s="116">
        <v>5</v>
      </c>
      <c r="E9" s="117" t="s">
        <v>165</v>
      </c>
      <c r="F9" s="139"/>
      <c r="G9" s="116">
        <v>5</v>
      </c>
      <c r="H9" s="117" t="s">
        <v>165</v>
      </c>
      <c r="I9" s="139"/>
      <c r="J9" s="116">
        <v>5</v>
      </c>
      <c r="K9" s="117" t="s">
        <v>165</v>
      </c>
    </row>
    <row r="10" spans="1:11" s="81" customFormat="1" ht="15.75" x14ac:dyDescent="0.25">
      <c r="A10" s="112">
        <v>6</v>
      </c>
      <c r="B10" s="117" t="s">
        <v>165</v>
      </c>
      <c r="C10" s="139"/>
      <c r="D10" s="112">
        <v>6</v>
      </c>
      <c r="E10" s="117" t="s">
        <v>165</v>
      </c>
      <c r="F10" s="139"/>
      <c r="G10" s="112">
        <v>6</v>
      </c>
      <c r="H10" s="117" t="s">
        <v>165</v>
      </c>
      <c r="I10" s="139"/>
      <c r="J10" s="112">
        <v>6</v>
      </c>
      <c r="K10" s="117" t="s">
        <v>165</v>
      </c>
    </row>
    <row r="11" spans="1:11" s="81" customFormat="1" ht="15.75" x14ac:dyDescent="0.25">
      <c r="A11" s="116">
        <v>7</v>
      </c>
      <c r="B11" s="117" t="s">
        <v>165</v>
      </c>
      <c r="C11" s="139"/>
      <c r="D11" s="116">
        <v>7</v>
      </c>
      <c r="E11" s="117" t="s">
        <v>165</v>
      </c>
      <c r="F11" s="139"/>
      <c r="G11" s="116">
        <v>7</v>
      </c>
      <c r="H11" s="117" t="s">
        <v>165</v>
      </c>
      <c r="I11" s="139"/>
      <c r="J11" s="116">
        <v>7</v>
      </c>
      <c r="K11" s="117" t="s">
        <v>165</v>
      </c>
    </row>
    <row r="12" spans="1:11" s="81" customFormat="1" ht="15.75" x14ac:dyDescent="0.25">
      <c r="A12" s="112">
        <v>8</v>
      </c>
      <c r="B12" s="117" t="s">
        <v>165</v>
      </c>
      <c r="C12" s="139"/>
      <c r="D12" s="112">
        <v>8</v>
      </c>
      <c r="E12" s="117" t="s">
        <v>165</v>
      </c>
      <c r="F12" s="139"/>
      <c r="G12" s="112">
        <v>8</v>
      </c>
      <c r="H12" s="117" t="s">
        <v>165</v>
      </c>
      <c r="I12" s="139"/>
      <c r="J12" s="112">
        <v>8</v>
      </c>
      <c r="K12" s="117" t="s">
        <v>165</v>
      </c>
    </row>
    <row r="13" spans="1:11" s="81" customFormat="1" ht="15.75" x14ac:dyDescent="0.25">
      <c r="A13" s="116">
        <v>9</v>
      </c>
      <c r="B13" s="117" t="s">
        <v>165</v>
      </c>
      <c r="C13" s="139"/>
      <c r="D13" s="116">
        <v>9</v>
      </c>
      <c r="E13" s="117" t="s">
        <v>165</v>
      </c>
      <c r="F13" s="139"/>
      <c r="G13" s="116">
        <v>9</v>
      </c>
      <c r="H13" s="117" t="s">
        <v>165</v>
      </c>
      <c r="I13" s="139"/>
      <c r="J13" s="116">
        <v>9</v>
      </c>
      <c r="K13" s="117" t="s">
        <v>165</v>
      </c>
    </row>
    <row r="14" spans="1:11" s="81" customFormat="1" ht="15.75" x14ac:dyDescent="0.25">
      <c r="A14" s="116">
        <v>10</v>
      </c>
      <c r="B14" s="117" t="s">
        <v>165</v>
      </c>
      <c r="C14" s="139"/>
      <c r="D14" s="116">
        <v>10</v>
      </c>
      <c r="E14" s="117" t="s">
        <v>165</v>
      </c>
      <c r="F14" s="139"/>
      <c r="G14" s="116">
        <v>10</v>
      </c>
      <c r="H14" s="117" t="s">
        <v>165</v>
      </c>
      <c r="I14" s="139"/>
      <c r="J14" s="116">
        <v>10</v>
      </c>
      <c r="K14" s="117" t="s">
        <v>165</v>
      </c>
    </row>
    <row r="15" spans="1:11" s="81" customFormat="1" ht="15.75" x14ac:dyDescent="0.25">
      <c r="A15" s="116">
        <v>11</v>
      </c>
      <c r="B15" s="117" t="s">
        <v>165</v>
      </c>
      <c r="C15" s="139"/>
      <c r="D15" s="116">
        <v>11</v>
      </c>
      <c r="E15" s="117" t="s">
        <v>165</v>
      </c>
      <c r="F15" s="139"/>
      <c r="G15" s="116">
        <v>11</v>
      </c>
      <c r="H15" s="117" t="s">
        <v>165</v>
      </c>
      <c r="I15" s="139"/>
      <c r="J15" s="116">
        <v>11</v>
      </c>
      <c r="K15" s="117" t="s">
        <v>165</v>
      </c>
    </row>
    <row r="16" spans="1:11" s="81" customFormat="1" ht="15.75" x14ac:dyDescent="0.25">
      <c r="A16" s="116">
        <v>12</v>
      </c>
      <c r="B16" s="117" t="s">
        <v>165</v>
      </c>
      <c r="C16" s="139"/>
      <c r="D16" s="116">
        <v>12</v>
      </c>
      <c r="E16" s="117" t="s">
        <v>165</v>
      </c>
      <c r="F16" s="139"/>
      <c r="G16" s="116">
        <v>12</v>
      </c>
      <c r="H16" s="117" t="s">
        <v>165</v>
      </c>
      <c r="I16" s="139"/>
      <c r="J16" s="116">
        <v>12</v>
      </c>
      <c r="K16" s="117" t="s">
        <v>165</v>
      </c>
    </row>
    <row r="17" spans="1:11" s="81" customFormat="1" ht="15.75" x14ac:dyDescent="0.25">
      <c r="A17" s="116">
        <v>13</v>
      </c>
      <c r="B17" s="117" t="s">
        <v>165</v>
      </c>
      <c r="C17" s="139"/>
      <c r="D17" s="116">
        <v>13</v>
      </c>
      <c r="E17" s="117" t="s">
        <v>165</v>
      </c>
      <c r="F17" s="139"/>
      <c r="G17" s="116">
        <v>13</v>
      </c>
      <c r="H17" s="117" t="s">
        <v>165</v>
      </c>
      <c r="I17" s="139"/>
      <c r="J17" s="116">
        <v>13</v>
      </c>
      <c r="K17" s="117" t="s">
        <v>165</v>
      </c>
    </row>
    <row r="18" spans="1:11" s="81" customFormat="1" ht="15.75" x14ac:dyDescent="0.25">
      <c r="A18" s="116">
        <v>14</v>
      </c>
      <c r="B18" s="117" t="s">
        <v>165</v>
      </c>
      <c r="C18" s="139"/>
      <c r="D18" s="116">
        <v>14</v>
      </c>
      <c r="E18" s="117" t="s">
        <v>165</v>
      </c>
      <c r="F18" s="139"/>
      <c r="G18" s="116">
        <v>14</v>
      </c>
      <c r="H18" s="117" t="s">
        <v>165</v>
      </c>
      <c r="I18" s="139"/>
      <c r="J18" s="116">
        <v>14</v>
      </c>
      <c r="K18" s="117" t="s">
        <v>165</v>
      </c>
    </row>
    <row r="19" spans="1:11" s="81" customFormat="1" ht="15.75" x14ac:dyDescent="0.25">
      <c r="A19" s="116">
        <v>15</v>
      </c>
      <c r="B19" s="117" t="s">
        <v>165</v>
      </c>
      <c r="C19" s="139"/>
      <c r="D19" s="116">
        <v>15</v>
      </c>
      <c r="E19" s="117" t="s">
        <v>165</v>
      </c>
      <c r="F19" s="139"/>
      <c r="G19" s="116">
        <v>15</v>
      </c>
      <c r="H19" s="117" t="s">
        <v>165</v>
      </c>
      <c r="I19" s="139"/>
      <c r="J19" s="116">
        <v>15</v>
      </c>
      <c r="K19" s="117" t="s">
        <v>165</v>
      </c>
    </row>
    <row r="20" spans="1:11" s="81" customFormat="1" ht="15.75" x14ac:dyDescent="0.25">
      <c r="A20" s="116">
        <v>16</v>
      </c>
      <c r="B20" s="127">
        <v>2.1</v>
      </c>
      <c r="C20" s="139"/>
      <c r="D20" s="116">
        <v>16</v>
      </c>
      <c r="E20" s="117" t="s">
        <v>165</v>
      </c>
      <c r="F20" s="139"/>
      <c r="G20" s="116">
        <v>16</v>
      </c>
      <c r="H20" s="117" t="s">
        <v>165</v>
      </c>
      <c r="I20" s="139"/>
      <c r="J20" s="116">
        <v>16</v>
      </c>
      <c r="K20" s="117" t="s">
        <v>165</v>
      </c>
    </row>
    <row r="21" spans="1:11" s="81" customFormat="1" ht="15.75" x14ac:dyDescent="0.25">
      <c r="A21" s="116">
        <v>17</v>
      </c>
      <c r="B21" s="127">
        <v>2.2999999999999998</v>
      </c>
      <c r="C21" s="139"/>
      <c r="D21" s="116">
        <v>17</v>
      </c>
      <c r="E21" s="117" t="s">
        <v>165</v>
      </c>
      <c r="F21" s="139"/>
      <c r="G21" s="116">
        <v>17</v>
      </c>
      <c r="H21" s="117" t="s">
        <v>165</v>
      </c>
      <c r="I21" s="139"/>
      <c r="J21" s="116">
        <v>17</v>
      </c>
      <c r="K21" s="117" t="s">
        <v>165</v>
      </c>
    </row>
    <row r="22" spans="1:11" s="81" customFormat="1" ht="15.75" x14ac:dyDescent="0.25">
      <c r="A22" s="116">
        <v>18</v>
      </c>
      <c r="B22" s="127">
        <v>2.6</v>
      </c>
      <c r="C22" s="139"/>
      <c r="D22" s="116">
        <v>18</v>
      </c>
      <c r="E22" s="117" t="s">
        <v>165</v>
      </c>
      <c r="F22" s="139"/>
      <c r="G22" s="116">
        <v>18</v>
      </c>
      <c r="H22" s="117" t="s">
        <v>165</v>
      </c>
      <c r="I22" s="139"/>
      <c r="J22" s="116">
        <v>18</v>
      </c>
      <c r="K22" s="117" t="s">
        <v>165</v>
      </c>
    </row>
    <row r="23" spans="1:11" s="81" customFormat="1" ht="15.75" x14ac:dyDescent="0.25">
      <c r="A23" s="116">
        <v>19</v>
      </c>
      <c r="B23" s="127">
        <v>2.8</v>
      </c>
      <c r="C23" s="139"/>
      <c r="D23" s="116">
        <v>19</v>
      </c>
      <c r="E23" s="127">
        <v>3</v>
      </c>
      <c r="F23" s="139"/>
      <c r="G23" s="116">
        <v>19</v>
      </c>
      <c r="H23" s="117" t="s">
        <v>165</v>
      </c>
      <c r="I23" s="139"/>
      <c r="J23" s="116">
        <v>19</v>
      </c>
      <c r="K23" s="117" t="s">
        <v>165</v>
      </c>
    </row>
    <row r="24" spans="1:11" s="81" customFormat="1" ht="15.75" x14ac:dyDescent="0.25">
      <c r="A24" s="116">
        <v>20</v>
      </c>
      <c r="B24" s="127">
        <v>3</v>
      </c>
      <c r="C24" s="139"/>
      <c r="D24" s="116">
        <v>20</v>
      </c>
      <c r="E24" s="127">
        <v>3.2</v>
      </c>
      <c r="F24" s="139"/>
      <c r="G24" s="116">
        <v>20</v>
      </c>
      <c r="H24" s="127">
        <v>4</v>
      </c>
      <c r="I24" s="139"/>
      <c r="J24" s="116">
        <v>20</v>
      </c>
      <c r="K24" s="117" t="s">
        <v>165</v>
      </c>
    </row>
    <row r="25" spans="1:11" s="81" customFormat="1" ht="15.75" x14ac:dyDescent="0.25">
      <c r="A25" s="116">
        <v>21</v>
      </c>
      <c r="B25" s="127">
        <v>3</v>
      </c>
      <c r="C25" s="139"/>
      <c r="D25" s="116">
        <v>21</v>
      </c>
      <c r="E25" s="127">
        <v>3.4</v>
      </c>
      <c r="F25" s="139"/>
      <c r="G25" s="116">
        <v>21</v>
      </c>
      <c r="H25" s="127">
        <v>4.2</v>
      </c>
      <c r="I25" s="139"/>
      <c r="J25" s="116">
        <v>21</v>
      </c>
      <c r="K25" s="117" t="s">
        <v>165</v>
      </c>
    </row>
    <row r="26" spans="1:11" s="81" customFormat="1" ht="15.75" x14ac:dyDescent="0.25">
      <c r="A26" s="116">
        <v>22</v>
      </c>
      <c r="B26" s="127">
        <v>3</v>
      </c>
      <c r="C26" s="139"/>
      <c r="D26" s="116">
        <v>22</v>
      </c>
      <c r="E26" s="127">
        <v>3.6</v>
      </c>
      <c r="F26" s="139"/>
      <c r="G26" s="116">
        <v>22</v>
      </c>
      <c r="H26" s="127">
        <v>4.4000000000000004</v>
      </c>
      <c r="I26" s="139"/>
      <c r="J26" s="116">
        <v>22</v>
      </c>
      <c r="K26" s="117" t="s">
        <v>165</v>
      </c>
    </row>
    <row r="27" spans="1:11" s="81" customFormat="1" ht="15.75" x14ac:dyDescent="0.25">
      <c r="A27" s="116">
        <v>23</v>
      </c>
      <c r="B27" s="127">
        <v>3.1</v>
      </c>
      <c r="C27" s="139"/>
      <c r="D27" s="116">
        <v>23</v>
      </c>
      <c r="E27" s="127">
        <v>3.8</v>
      </c>
      <c r="F27" s="139"/>
      <c r="G27" s="116">
        <v>23</v>
      </c>
      <c r="H27" s="127">
        <v>4.5999999999999996</v>
      </c>
      <c r="I27" s="139"/>
      <c r="J27" s="116">
        <v>23</v>
      </c>
      <c r="K27" s="117" t="s">
        <v>165</v>
      </c>
    </row>
    <row r="28" spans="1:11" s="81" customFormat="1" ht="15.75" x14ac:dyDescent="0.25">
      <c r="A28" s="116">
        <v>24</v>
      </c>
      <c r="B28" s="127">
        <v>3.1</v>
      </c>
      <c r="C28" s="139"/>
      <c r="D28" s="116">
        <v>24</v>
      </c>
      <c r="E28" s="127">
        <v>4</v>
      </c>
      <c r="F28" s="139"/>
      <c r="G28" s="116">
        <v>24</v>
      </c>
      <c r="H28" s="127">
        <v>4.8</v>
      </c>
      <c r="I28" s="139"/>
      <c r="J28" s="116">
        <v>24</v>
      </c>
      <c r="K28" s="117" t="s">
        <v>165</v>
      </c>
    </row>
    <row r="29" spans="1:11" s="81" customFormat="1" ht="15.75" x14ac:dyDescent="0.25">
      <c r="A29" s="116">
        <v>25</v>
      </c>
      <c r="B29" s="127">
        <v>3.1</v>
      </c>
      <c r="C29" s="139"/>
      <c r="D29" s="116">
        <v>25</v>
      </c>
      <c r="E29" s="125">
        <v>4</v>
      </c>
      <c r="F29" s="139"/>
      <c r="G29" s="116">
        <v>25</v>
      </c>
      <c r="H29" s="127">
        <v>5</v>
      </c>
      <c r="I29" s="139"/>
      <c r="J29" s="116">
        <v>25</v>
      </c>
      <c r="K29" s="117" t="s">
        <v>165</v>
      </c>
    </row>
    <row r="30" spans="1:11" s="81" customFormat="1" ht="15.75" x14ac:dyDescent="0.25">
      <c r="A30" s="116">
        <v>25</v>
      </c>
      <c r="B30" s="127">
        <v>3.2</v>
      </c>
      <c r="C30" s="139"/>
      <c r="D30" s="116">
        <v>26</v>
      </c>
      <c r="E30" s="127">
        <v>4.0999999999999996</v>
      </c>
      <c r="F30" s="139"/>
      <c r="G30" s="116">
        <v>26</v>
      </c>
      <c r="H30" s="127">
        <v>5</v>
      </c>
      <c r="I30" s="139"/>
      <c r="J30" s="116">
        <v>26</v>
      </c>
      <c r="K30" s="127">
        <v>5</v>
      </c>
    </row>
    <row r="31" spans="1:11" s="81" customFormat="1" ht="15.75" x14ac:dyDescent="0.25">
      <c r="A31" s="116">
        <v>27</v>
      </c>
      <c r="B31" s="127">
        <v>3.2</v>
      </c>
      <c r="C31" s="139"/>
      <c r="D31" s="116">
        <v>27</v>
      </c>
      <c r="E31" s="125">
        <v>4.0999999999999996</v>
      </c>
      <c r="F31" s="139"/>
      <c r="G31" s="116">
        <v>27</v>
      </c>
      <c r="H31" s="127">
        <v>5.0999999999999996</v>
      </c>
      <c r="I31" s="139"/>
      <c r="J31" s="116">
        <v>27</v>
      </c>
      <c r="K31" s="127">
        <v>5.2</v>
      </c>
    </row>
    <row r="32" spans="1:11" s="81" customFormat="1" ht="15.75" x14ac:dyDescent="0.25">
      <c r="A32" s="116">
        <v>28</v>
      </c>
      <c r="B32" s="127">
        <v>3.3</v>
      </c>
      <c r="C32" s="139"/>
      <c r="D32" s="116">
        <v>28</v>
      </c>
      <c r="E32" s="127">
        <v>4.2</v>
      </c>
      <c r="F32" s="139"/>
      <c r="G32" s="116">
        <v>28</v>
      </c>
      <c r="H32" s="127">
        <v>5.0999999999999996</v>
      </c>
      <c r="I32" s="139"/>
      <c r="J32" s="116">
        <v>28</v>
      </c>
      <c r="K32" s="127">
        <v>5.4</v>
      </c>
    </row>
    <row r="33" spans="1:11" s="81" customFormat="1" ht="15.75" x14ac:dyDescent="0.25">
      <c r="A33" s="116">
        <v>29</v>
      </c>
      <c r="B33" s="127">
        <v>3.3</v>
      </c>
      <c r="C33" s="139"/>
      <c r="D33" s="116">
        <v>29</v>
      </c>
      <c r="E33" s="125">
        <v>4.2</v>
      </c>
      <c r="F33" s="139"/>
      <c r="G33" s="116">
        <v>29</v>
      </c>
      <c r="H33" s="127">
        <v>5.2</v>
      </c>
      <c r="I33" s="139"/>
      <c r="J33" s="116">
        <v>29</v>
      </c>
      <c r="K33" s="127">
        <v>5.6</v>
      </c>
    </row>
    <row r="34" spans="1:11" s="81" customFormat="1" ht="15.75" x14ac:dyDescent="0.25">
      <c r="A34" s="116">
        <v>30</v>
      </c>
      <c r="B34" s="127">
        <v>3.3</v>
      </c>
      <c r="C34" s="139"/>
      <c r="D34" s="116">
        <v>30</v>
      </c>
      <c r="E34" s="127">
        <v>4.3</v>
      </c>
      <c r="F34" s="139"/>
      <c r="G34" s="116">
        <v>30</v>
      </c>
      <c r="H34" s="127">
        <v>5.2</v>
      </c>
      <c r="I34" s="139"/>
      <c r="J34" s="116">
        <v>30</v>
      </c>
      <c r="K34" s="127">
        <v>5.8</v>
      </c>
    </row>
    <row r="35" spans="1:11" s="81" customFormat="1" ht="15.75" x14ac:dyDescent="0.25">
      <c r="A35" s="116">
        <v>31</v>
      </c>
      <c r="B35" s="127">
        <v>3.4</v>
      </c>
      <c r="C35" s="139"/>
      <c r="D35" s="116">
        <v>31</v>
      </c>
      <c r="E35" s="125">
        <v>4.3</v>
      </c>
      <c r="F35" s="139"/>
      <c r="G35" s="116">
        <v>31</v>
      </c>
      <c r="H35" s="127">
        <v>5.3</v>
      </c>
      <c r="I35" s="139"/>
      <c r="J35" s="116">
        <v>31</v>
      </c>
      <c r="K35" s="127">
        <v>6</v>
      </c>
    </row>
    <row r="36" spans="1:11" s="81" customFormat="1" ht="15.75" x14ac:dyDescent="0.25">
      <c r="A36" s="116">
        <v>32</v>
      </c>
      <c r="B36" s="127">
        <v>3.4</v>
      </c>
      <c r="C36" s="139"/>
      <c r="D36" s="116">
        <v>32</v>
      </c>
      <c r="E36" s="127">
        <v>4.4000000000000004</v>
      </c>
      <c r="F36" s="139"/>
      <c r="G36" s="116">
        <v>32</v>
      </c>
      <c r="H36" s="127">
        <v>5.3</v>
      </c>
      <c r="I36" s="139"/>
      <c r="J36" s="116">
        <v>32</v>
      </c>
      <c r="K36" s="127">
        <v>6</v>
      </c>
    </row>
    <row r="37" spans="1:11" s="81" customFormat="1" ht="15.75" x14ac:dyDescent="0.25">
      <c r="A37" s="116">
        <v>33</v>
      </c>
      <c r="B37" s="127">
        <v>3.4</v>
      </c>
      <c r="C37" s="139"/>
      <c r="D37" s="116">
        <v>33</v>
      </c>
      <c r="E37" s="125">
        <v>4.4000000000000004</v>
      </c>
      <c r="F37" s="139"/>
      <c r="G37" s="116">
        <v>33</v>
      </c>
      <c r="H37" s="127">
        <v>5.4</v>
      </c>
      <c r="I37" s="139"/>
      <c r="J37" s="116">
        <v>33</v>
      </c>
      <c r="K37" s="127">
        <v>6.1</v>
      </c>
    </row>
    <row r="38" spans="1:11" s="81" customFormat="1" ht="15.75" x14ac:dyDescent="0.25">
      <c r="A38" s="116">
        <v>34</v>
      </c>
      <c r="B38" s="127">
        <v>3.5</v>
      </c>
      <c r="C38" s="139"/>
      <c r="D38" s="116">
        <v>34</v>
      </c>
      <c r="E38" s="127">
        <v>4.5</v>
      </c>
      <c r="F38" s="139"/>
      <c r="G38" s="116">
        <v>34</v>
      </c>
      <c r="H38" s="127">
        <v>5.4</v>
      </c>
      <c r="I38" s="139"/>
      <c r="J38" s="116">
        <v>34</v>
      </c>
      <c r="K38" s="127">
        <v>6.1</v>
      </c>
    </row>
    <row r="39" spans="1:11" s="81" customFormat="1" ht="15.75" x14ac:dyDescent="0.25">
      <c r="A39" s="116">
        <v>35</v>
      </c>
      <c r="B39" s="127">
        <v>3.5</v>
      </c>
      <c r="C39" s="139"/>
      <c r="D39" s="116">
        <v>35</v>
      </c>
      <c r="E39" s="125">
        <v>4.5</v>
      </c>
      <c r="F39" s="139"/>
      <c r="G39" s="116">
        <v>35</v>
      </c>
      <c r="H39" s="127">
        <v>5.5</v>
      </c>
      <c r="I39" s="139"/>
      <c r="J39" s="116">
        <v>35</v>
      </c>
      <c r="K39" s="127">
        <v>6.2</v>
      </c>
    </row>
    <row r="40" spans="1:11" s="81" customFormat="1" ht="15.75" x14ac:dyDescent="0.25">
      <c r="A40" s="116">
        <v>36</v>
      </c>
      <c r="B40" s="127">
        <v>3.6</v>
      </c>
      <c r="C40" s="139"/>
      <c r="D40" s="116">
        <v>36</v>
      </c>
      <c r="E40" s="127">
        <v>4.5999999999999996</v>
      </c>
      <c r="F40" s="139"/>
      <c r="G40" s="116">
        <v>36</v>
      </c>
      <c r="H40" s="127">
        <v>5.5</v>
      </c>
      <c r="I40" s="139"/>
      <c r="J40" s="116">
        <v>36</v>
      </c>
      <c r="K40" s="127">
        <v>6.2</v>
      </c>
    </row>
    <row r="41" spans="1:11" s="81" customFormat="1" ht="15.75" x14ac:dyDescent="0.25">
      <c r="A41" s="116">
        <v>37</v>
      </c>
      <c r="B41" s="127">
        <v>3.6</v>
      </c>
      <c r="C41" s="139"/>
      <c r="D41" s="116">
        <v>37</v>
      </c>
      <c r="E41" s="127">
        <v>4.7</v>
      </c>
      <c r="F41" s="139"/>
      <c r="G41" s="116">
        <v>37</v>
      </c>
      <c r="H41" s="127">
        <v>5.6</v>
      </c>
      <c r="I41" s="139"/>
      <c r="J41" s="116">
        <v>37</v>
      </c>
      <c r="K41" s="127">
        <v>6.3</v>
      </c>
    </row>
    <row r="42" spans="1:11" s="81" customFormat="1" ht="15.75" x14ac:dyDescent="0.25">
      <c r="A42" s="116">
        <v>38</v>
      </c>
      <c r="B42" s="127">
        <v>3.6</v>
      </c>
      <c r="C42" s="139"/>
      <c r="D42" s="116">
        <v>38</v>
      </c>
      <c r="E42" s="125">
        <v>4.7</v>
      </c>
      <c r="F42" s="139"/>
      <c r="G42" s="116">
        <v>38</v>
      </c>
      <c r="H42" s="127">
        <v>5.6</v>
      </c>
      <c r="I42" s="139"/>
      <c r="J42" s="116">
        <v>38</v>
      </c>
      <c r="K42" s="127">
        <v>6.4</v>
      </c>
    </row>
    <row r="43" spans="1:11" s="81" customFormat="1" ht="15.75" x14ac:dyDescent="0.25">
      <c r="A43" s="116">
        <v>39</v>
      </c>
      <c r="B43" s="127">
        <v>3.7</v>
      </c>
      <c r="C43" s="139"/>
      <c r="D43" s="116">
        <v>39</v>
      </c>
      <c r="E43" s="127">
        <v>4.8</v>
      </c>
      <c r="F43" s="139"/>
      <c r="G43" s="116">
        <v>39</v>
      </c>
      <c r="H43" s="127">
        <v>5.7</v>
      </c>
      <c r="I43" s="139"/>
      <c r="J43" s="116">
        <v>39</v>
      </c>
      <c r="K43" s="127">
        <v>6.4</v>
      </c>
    </row>
    <row r="44" spans="1:11" s="81" customFormat="1" ht="15.75" x14ac:dyDescent="0.25">
      <c r="A44" s="116">
        <v>40</v>
      </c>
      <c r="B44" s="127">
        <v>3.7</v>
      </c>
      <c r="C44" s="139"/>
      <c r="D44" s="116">
        <v>40</v>
      </c>
      <c r="E44" s="125">
        <v>4.8</v>
      </c>
      <c r="F44" s="139"/>
      <c r="G44" s="116">
        <v>40</v>
      </c>
      <c r="H44" s="127">
        <v>5.7</v>
      </c>
      <c r="I44" s="139"/>
      <c r="J44" s="116">
        <v>40</v>
      </c>
      <c r="K44" s="127">
        <v>6.5</v>
      </c>
    </row>
    <row r="45" spans="1:11" s="81" customFormat="1" ht="15.75" x14ac:dyDescent="0.25">
      <c r="A45" s="116">
        <v>41</v>
      </c>
      <c r="B45" s="127">
        <v>3.7</v>
      </c>
      <c r="C45" s="139"/>
      <c r="D45" s="116">
        <v>41</v>
      </c>
      <c r="E45" s="127">
        <v>4.9000000000000004</v>
      </c>
      <c r="F45" s="139"/>
      <c r="G45" s="116">
        <v>41</v>
      </c>
      <c r="H45" s="127">
        <v>5.8</v>
      </c>
      <c r="I45" s="139"/>
      <c r="J45" s="116">
        <v>41</v>
      </c>
      <c r="K45" s="127">
        <v>6.5</v>
      </c>
    </row>
    <row r="46" spans="1:11" s="81" customFormat="1" ht="15.75" x14ac:dyDescent="0.25">
      <c r="A46" s="116">
        <v>42</v>
      </c>
      <c r="B46" s="127">
        <v>3.8</v>
      </c>
      <c r="C46" s="139"/>
      <c r="D46" s="116">
        <v>42</v>
      </c>
      <c r="E46" s="125">
        <v>4.9000000000000004</v>
      </c>
      <c r="F46" s="139"/>
      <c r="G46" s="116">
        <v>42</v>
      </c>
      <c r="H46" s="127">
        <v>5.9</v>
      </c>
      <c r="I46" s="139"/>
      <c r="J46" s="116">
        <v>42</v>
      </c>
      <c r="K46" s="127">
        <v>6.6</v>
      </c>
    </row>
    <row r="47" spans="1:11" s="81" customFormat="1" ht="15.75" x14ac:dyDescent="0.25">
      <c r="A47" s="116">
        <v>43</v>
      </c>
      <c r="B47" s="127">
        <v>3.8</v>
      </c>
      <c r="C47" s="139"/>
      <c r="D47" s="116">
        <v>43</v>
      </c>
      <c r="E47" s="127">
        <v>5</v>
      </c>
      <c r="F47" s="139"/>
      <c r="G47" s="116">
        <v>43</v>
      </c>
      <c r="H47" s="127">
        <v>5.9</v>
      </c>
      <c r="I47" s="139"/>
      <c r="J47" s="116">
        <v>43</v>
      </c>
      <c r="K47" s="127">
        <v>6.6</v>
      </c>
    </row>
    <row r="48" spans="1:11" s="81" customFormat="1" ht="15.75" x14ac:dyDescent="0.25">
      <c r="A48" s="116">
        <v>44</v>
      </c>
      <c r="B48" s="127">
        <v>3.9</v>
      </c>
      <c r="C48" s="139"/>
      <c r="D48" s="116">
        <v>44</v>
      </c>
      <c r="E48" s="125">
        <v>5</v>
      </c>
      <c r="F48" s="139"/>
      <c r="G48" s="116">
        <v>44</v>
      </c>
      <c r="H48" s="127">
        <v>6</v>
      </c>
      <c r="I48" s="139"/>
      <c r="J48" s="116">
        <v>44</v>
      </c>
      <c r="K48" s="127">
        <v>6.7</v>
      </c>
    </row>
    <row r="49" spans="1:11" s="81" customFormat="1" ht="15.75" x14ac:dyDescent="0.25">
      <c r="A49" s="116">
        <v>44</v>
      </c>
      <c r="B49" s="127">
        <v>3.9</v>
      </c>
      <c r="C49" s="139"/>
      <c r="D49" s="116">
        <v>45</v>
      </c>
      <c r="E49" s="127">
        <v>5.0999999999999996</v>
      </c>
      <c r="F49" s="139"/>
      <c r="G49" s="116">
        <v>45</v>
      </c>
      <c r="H49" s="127">
        <v>6</v>
      </c>
      <c r="I49" s="139"/>
      <c r="J49" s="116">
        <v>45</v>
      </c>
      <c r="K49" s="127">
        <v>6.7</v>
      </c>
    </row>
    <row r="50" spans="1:11" s="81" customFormat="1" ht="15.75" x14ac:dyDescent="0.25">
      <c r="A50" s="116">
        <v>44</v>
      </c>
      <c r="B50" s="127">
        <v>3.9</v>
      </c>
      <c r="C50" s="139"/>
      <c r="D50" s="116">
        <v>46</v>
      </c>
      <c r="E50" s="125">
        <v>5.0999999999999996</v>
      </c>
      <c r="F50" s="139"/>
      <c r="G50" s="116">
        <v>46</v>
      </c>
      <c r="H50" s="127">
        <v>6</v>
      </c>
      <c r="I50" s="139"/>
      <c r="J50" s="116">
        <v>46</v>
      </c>
      <c r="K50" s="127">
        <v>6.8</v>
      </c>
    </row>
    <row r="51" spans="1:11" s="81" customFormat="1" ht="15.75" x14ac:dyDescent="0.25">
      <c r="A51" s="116">
        <v>47</v>
      </c>
      <c r="B51" s="127">
        <v>4</v>
      </c>
      <c r="C51" s="139"/>
      <c r="D51" s="116">
        <v>47</v>
      </c>
      <c r="E51" s="125">
        <v>5.0999999999999996</v>
      </c>
      <c r="F51" s="139"/>
      <c r="G51" s="116">
        <v>47</v>
      </c>
      <c r="H51" s="127">
        <v>6.1</v>
      </c>
      <c r="I51" s="139"/>
      <c r="J51" s="116">
        <v>47</v>
      </c>
      <c r="K51" s="127">
        <v>6.9</v>
      </c>
    </row>
    <row r="52" spans="1:11" s="81" customFormat="1" ht="15.75" x14ac:dyDescent="0.25">
      <c r="A52" s="116">
        <v>48</v>
      </c>
      <c r="B52" s="127">
        <v>4</v>
      </c>
      <c r="C52" s="139"/>
      <c r="D52" s="116">
        <v>48</v>
      </c>
      <c r="E52" s="127">
        <v>5.2</v>
      </c>
      <c r="F52" s="139"/>
      <c r="G52" s="116">
        <v>48</v>
      </c>
      <c r="H52" s="127">
        <v>6.1</v>
      </c>
      <c r="I52" s="139"/>
      <c r="J52" s="116">
        <v>48</v>
      </c>
      <c r="K52" s="127">
        <v>6.9</v>
      </c>
    </row>
    <row r="53" spans="1:11" s="81" customFormat="1" ht="15.75" x14ac:dyDescent="0.25">
      <c r="A53" s="116">
        <v>49</v>
      </c>
      <c r="B53" s="127">
        <v>4</v>
      </c>
      <c r="C53" s="139"/>
      <c r="D53" s="116">
        <v>49</v>
      </c>
      <c r="E53" s="125">
        <v>5.2</v>
      </c>
      <c r="F53" s="139"/>
      <c r="G53" s="116">
        <v>49</v>
      </c>
      <c r="H53" s="127">
        <v>6.1</v>
      </c>
      <c r="I53" s="139"/>
      <c r="J53" s="116">
        <v>49</v>
      </c>
      <c r="K53" s="127">
        <v>7</v>
      </c>
    </row>
    <row r="54" spans="1:11" s="81" customFormat="1" ht="15.75" x14ac:dyDescent="0.25">
      <c r="A54" s="116">
        <v>50</v>
      </c>
      <c r="B54" s="127">
        <v>4.0999999999999996</v>
      </c>
      <c r="C54" s="139"/>
      <c r="D54" s="116">
        <v>50</v>
      </c>
      <c r="E54" s="127">
        <v>5.3</v>
      </c>
      <c r="F54" s="139"/>
      <c r="G54" s="116">
        <v>50</v>
      </c>
      <c r="H54" s="127">
        <v>6.2</v>
      </c>
      <c r="I54" s="139"/>
      <c r="J54" s="116">
        <v>50</v>
      </c>
      <c r="K54" s="127">
        <v>7</v>
      </c>
    </row>
    <row r="55" spans="1:11" s="81" customFormat="1" ht="15.75" x14ac:dyDescent="0.25">
      <c r="A55" s="116">
        <v>51</v>
      </c>
      <c r="B55" s="127">
        <v>4.0999999999999996</v>
      </c>
      <c r="C55" s="139"/>
      <c r="D55" s="116">
        <v>51</v>
      </c>
      <c r="E55" s="125">
        <v>5.3</v>
      </c>
      <c r="F55" s="139"/>
      <c r="G55" s="116">
        <v>51</v>
      </c>
      <c r="H55" s="127">
        <v>6.2</v>
      </c>
      <c r="I55" s="139"/>
      <c r="J55" s="116">
        <v>51</v>
      </c>
      <c r="K55" s="127">
        <v>7</v>
      </c>
    </row>
    <row r="56" spans="1:11" s="81" customFormat="1" ht="15.75" x14ac:dyDescent="0.25">
      <c r="A56" s="116">
        <v>52</v>
      </c>
      <c r="B56" s="127">
        <v>4.0999999999999996</v>
      </c>
      <c r="C56" s="139"/>
      <c r="D56" s="116">
        <v>52</v>
      </c>
      <c r="E56" s="127">
        <v>5.4</v>
      </c>
      <c r="F56" s="139"/>
      <c r="G56" s="116">
        <v>52</v>
      </c>
      <c r="H56" s="127">
        <v>6.3</v>
      </c>
      <c r="I56" s="139"/>
      <c r="J56" s="116">
        <v>52</v>
      </c>
      <c r="K56" s="127">
        <v>7.1</v>
      </c>
    </row>
    <row r="57" spans="1:11" s="81" customFormat="1" ht="15.75" x14ac:dyDescent="0.25">
      <c r="A57" s="116">
        <v>53</v>
      </c>
      <c r="B57" s="127">
        <v>4.2</v>
      </c>
      <c r="C57" s="139"/>
      <c r="D57" s="116">
        <v>53</v>
      </c>
      <c r="E57" s="125">
        <v>5.4</v>
      </c>
      <c r="F57" s="139"/>
      <c r="G57" s="116">
        <v>53</v>
      </c>
      <c r="H57" s="127">
        <v>6.3</v>
      </c>
      <c r="I57" s="139"/>
      <c r="J57" s="126">
        <v>53</v>
      </c>
      <c r="K57" s="125">
        <v>7.1</v>
      </c>
    </row>
    <row r="58" spans="1:11" s="81" customFormat="1" ht="15.75" x14ac:dyDescent="0.25">
      <c r="A58" s="116">
        <v>54</v>
      </c>
      <c r="B58" s="127">
        <v>4.2</v>
      </c>
      <c r="C58" s="139"/>
      <c r="D58" s="116">
        <v>54</v>
      </c>
      <c r="E58" s="125">
        <v>5.4</v>
      </c>
      <c r="F58" s="139"/>
      <c r="G58" s="116">
        <v>54</v>
      </c>
      <c r="H58" s="127">
        <v>6.3</v>
      </c>
      <c r="I58" s="139"/>
      <c r="J58" s="126">
        <v>54</v>
      </c>
      <c r="K58" s="125">
        <v>7.1</v>
      </c>
    </row>
    <row r="59" spans="1:11" s="81" customFormat="1" ht="15.75" x14ac:dyDescent="0.25">
      <c r="A59" s="116">
        <v>55</v>
      </c>
      <c r="B59" s="104">
        <v>4.2</v>
      </c>
      <c r="C59" s="139"/>
      <c r="D59" s="116">
        <v>55</v>
      </c>
      <c r="E59" s="127">
        <v>5.5</v>
      </c>
      <c r="F59" s="139"/>
      <c r="G59" s="116">
        <v>55</v>
      </c>
      <c r="H59" s="127">
        <v>6.4</v>
      </c>
      <c r="I59" s="139"/>
      <c r="J59" s="116">
        <v>55</v>
      </c>
      <c r="K59" s="127">
        <v>7.2</v>
      </c>
    </row>
    <row r="60" spans="1:11" s="81" customFormat="1" ht="15.75" x14ac:dyDescent="0.25">
      <c r="A60" s="116">
        <v>56</v>
      </c>
      <c r="B60" s="127">
        <v>4.3</v>
      </c>
      <c r="C60" s="139"/>
      <c r="D60" s="116">
        <v>56</v>
      </c>
      <c r="E60" s="125">
        <v>5.5</v>
      </c>
      <c r="F60" s="139"/>
      <c r="G60" s="116">
        <v>56</v>
      </c>
      <c r="H60" s="127">
        <v>6.4</v>
      </c>
      <c r="I60" s="139"/>
      <c r="J60" s="126">
        <v>56</v>
      </c>
      <c r="K60" s="125">
        <v>7.2</v>
      </c>
    </row>
    <row r="61" spans="1:11" s="81" customFormat="1" ht="15.75" x14ac:dyDescent="0.25">
      <c r="A61" s="116">
        <v>57</v>
      </c>
      <c r="B61" s="127">
        <v>4.3</v>
      </c>
      <c r="C61" s="139"/>
      <c r="D61" s="116">
        <v>57</v>
      </c>
      <c r="E61" s="127">
        <v>5.6</v>
      </c>
      <c r="F61" s="139"/>
      <c r="G61" s="116">
        <v>57</v>
      </c>
      <c r="H61" s="127">
        <v>6.4</v>
      </c>
      <c r="I61" s="139"/>
      <c r="J61" s="126">
        <v>57</v>
      </c>
      <c r="K61" s="125">
        <v>7.2</v>
      </c>
    </row>
    <row r="62" spans="1:11" s="81" customFormat="1" ht="15.75" x14ac:dyDescent="0.25">
      <c r="A62" s="116">
        <v>58</v>
      </c>
      <c r="B62" s="127">
        <v>4.3</v>
      </c>
      <c r="C62" s="139"/>
      <c r="D62" s="116">
        <v>58</v>
      </c>
      <c r="E62" s="125">
        <v>5.6</v>
      </c>
      <c r="F62" s="139"/>
      <c r="G62" s="116">
        <v>58</v>
      </c>
      <c r="H62" s="127">
        <v>6.5</v>
      </c>
      <c r="I62" s="139"/>
      <c r="J62" s="126">
        <v>58</v>
      </c>
      <c r="K62" s="125">
        <v>7.2</v>
      </c>
    </row>
    <row r="63" spans="1:11" s="81" customFormat="1" ht="15.75" x14ac:dyDescent="0.25">
      <c r="A63" s="116">
        <v>59</v>
      </c>
      <c r="B63" s="127">
        <v>4.4000000000000004</v>
      </c>
      <c r="C63" s="139"/>
      <c r="D63" s="116">
        <v>59</v>
      </c>
      <c r="E63" s="127">
        <v>5.7</v>
      </c>
      <c r="F63" s="139"/>
      <c r="G63" s="116">
        <v>59</v>
      </c>
      <c r="H63" s="127">
        <v>6.5</v>
      </c>
      <c r="I63" s="139"/>
      <c r="J63" s="116">
        <v>59</v>
      </c>
      <c r="K63" s="127">
        <v>7.3</v>
      </c>
    </row>
    <row r="64" spans="1:11" s="81" customFormat="1" ht="15.75" x14ac:dyDescent="0.25">
      <c r="A64" s="116">
        <v>60</v>
      </c>
      <c r="B64" s="127">
        <v>4.4000000000000004</v>
      </c>
      <c r="C64" s="139"/>
      <c r="D64" s="116">
        <v>60</v>
      </c>
      <c r="E64" s="125">
        <v>5.7</v>
      </c>
      <c r="F64" s="139"/>
      <c r="G64" s="116">
        <v>60</v>
      </c>
      <c r="H64" s="127">
        <v>6.6</v>
      </c>
      <c r="I64" s="139"/>
      <c r="J64" s="116">
        <v>60</v>
      </c>
      <c r="K64" s="127">
        <v>7.3</v>
      </c>
    </row>
    <row r="65" spans="1:11" s="81" customFormat="1" ht="15.75" x14ac:dyDescent="0.25">
      <c r="A65" s="116">
        <v>61</v>
      </c>
      <c r="B65" s="127">
        <v>4.4000000000000004</v>
      </c>
      <c r="C65" s="139"/>
      <c r="D65" s="116">
        <v>61</v>
      </c>
      <c r="E65" s="127">
        <v>5.8</v>
      </c>
      <c r="F65" s="139"/>
      <c r="G65" s="116">
        <v>61</v>
      </c>
      <c r="H65" s="127">
        <v>6.6</v>
      </c>
      <c r="I65" s="139"/>
      <c r="J65" s="116">
        <v>61</v>
      </c>
      <c r="K65" s="127">
        <v>7.3</v>
      </c>
    </row>
    <row r="66" spans="1:11" s="81" customFormat="1" ht="15.75" x14ac:dyDescent="0.25">
      <c r="A66" s="116">
        <v>62</v>
      </c>
      <c r="B66" s="127">
        <v>4.5</v>
      </c>
      <c r="C66" s="139"/>
      <c r="D66" s="116">
        <v>62</v>
      </c>
      <c r="E66" s="125">
        <v>5.8</v>
      </c>
      <c r="F66" s="139"/>
      <c r="G66" s="116">
        <v>62</v>
      </c>
      <c r="H66" s="127">
        <v>6.6</v>
      </c>
      <c r="I66" s="139"/>
      <c r="J66" s="116">
        <v>62</v>
      </c>
      <c r="K66" s="127">
        <v>7.4</v>
      </c>
    </row>
    <row r="67" spans="1:11" s="81" customFormat="1" ht="15.75" x14ac:dyDescent="0.25">
      <c r="A67" s="116">
        <v>63</v>
      </c>
      <c r="B67" s="127">
        <v>4.5</v>
      </c>
      <c r="C67" s="139"/>
      <c r="D67" s="116">
        <v>63</v>
      </c>
      <c r="E67" s="125">
        <v>5.8</v>
      </c>
      <c r="F67" s="139"/>
      <c r="G67" s="116">
        <v>63</v>
      </c>
      <c r="H67" s="127">
        <v>6.7</v>
      </c>
      <c r="I67" s="139"/>
      <c r="J67" s="116">
        <v>63</v>
      </c>
      <c r="K67" s="127">
        <v>7.4</v>
      </c>
    </row>
    <row r="68" spans="1:11" s="81" customFormat="1" ht="15.75" x14ac:dyDescent="0.25">
      <c r="A68" s="116">
        <v>64</v>
      </c>
      <c r="B68" s="127">
        <v>4.5</v>
      </c>
      <c r="C68" s="139"/>
      <c r="D68" s="116">
        <v>64</v>
      </c>
      <c r="E68" s="127">
        <v>5.9</v>
      </c>
      <c r="F68" s="139"/>
      <c r="G68" s="116">
        <v>64</v>
      </c>
      <c r="H68" s="127">
        <v>6.7</v>
      </c>
      <c r="I68" s="139"/>
      <c r="J68" s="116">
        <v>64</v>
      </c>
      <c r="K68" s="127">
        <v>7.4</v>
      </c>
    </row>
    <row r="69" spans="1:11" s="81" customFormat="1" ht="15.75" x14ac:dyDescent="0.25">
      <c r="A69" s="116">
        <v>65</v>
      </c>
      <c r="B69" s="127">
        <v>4.5999999999999996</v>
      </c>
      <c r="C69" s="139"/>
      <c r="D69" s="116">
        <v>65</v>
      </c>
      <c r="E69" s="125">
        <v>5.9</v>
      </c>
      <c r="F69" s="139"/>
      <c r="G69" s="116">
        <v>65</v>
      </c>
      <c r="H69" s="127">
        <v>6.7</v>
      </c>
      <c r="I69" s="139"/>
      <c r="J69" s="116">
        <v>65</v>
      </c>
      <c r="K69" s="127">
        <v>7.5</v>
      </c>
    </row>
    <row r="70" spans="1:11" s="81" customFormat="1" ht="15.75" x14ac:dyDescent="0.25">
      <c r="A70" s="116">
        <v>66</v>
      </c>
      <c r="B70" s="127">
        <v>4.5999999999999996</v>
      </c>
      <c r="C70" s="139"/>
      <c r="D70" s="116">
        <v>66</v>
      </c>
      <c r="E70" s="127">
        <v>6</v>
      </c>
      <c r="F70" s="139"/>
      <c r="G70" s="116">
        <v>66</v>
      </c>
      <c r="H70" s="127">
        <v>6.8</v>
      </c>
      <c r="I70" s="139"/>
      <c r="J70" s="116">
        <v>66</v>
      </c>
      <c r="K70" s="127">
        <v>7.5</v>
      </c>
    </row>
    <row r="71" spans="1:11" s="81" customFormat="1" ht="15.75" x14ac:dyDescent="0.25">
      <c r="A71" s="116">
        <v>67</v>
      </c>
      <c r="B71" s="127">
        <v>4.5999999999999996</v>
      </c>
      <c r="C71" s="139"/>
      <c r="D71" s="116">
        <v>67</v>
      </c>
      <c r="E71" s="125">
        <v>6</v>
      </c>
      <c r="F71" s="139"/>
      <c r="G71" s="116">
        <v>67</v>
      </c>
      <c r="H71" s="127">
        <v>6.8</v>
      </c>
      <c r="I71" s="139"/>
      <c r="J71" s="116">
        <v>67</v>
      </c>
      <c r="K71" s="127">
        <v>7.5</v>
      </c>
    </row>
    <row r="72" spans="1:11" s="81" customFormat="1" ht="15.75" x14ac:dyDescent="0.25">
      <c r="A72" s="116">
        <v>68</v>
      </c>
      <c r="B72" s="127">
        <v>4.7</v>
      </c>
      <c r="C72" s="139"/>
      <c r="D72" s="116">
        <v>68</v>
      </c>
      <c r="E72" s="125">
        <v>6</v>
      </c>
      <c r="F72" s="139"/>
      <c r="G72" s="116">
        <v>68</v>
      </c>
      <c r="H72" s="127">
        <v>6.9</v>
      </c>
      <c r="I72" s="139"/>
      <c r="J72" s="116">
        <v>68</v>
      </c>
      <c r="K72" s="127">
        <v>7.6</v>
      </c>
    </row>
    <row r="73" spans="1:11" s="81" customFormat="1" ht="15.75" x14ac:dyDescent="0.25">
      <c r="A73" s="116">
        <v>69</v>
      </c>
      <c r="B73" s="127">
        <v>4.7</v>
      </c>
      <c r="C73" s="139"/>
      <c r="D73" s="116">
        <v>69</v>
      </c>
      <c r="E73" s="125">
        <v>6</v>
      </c>
      <c r="F73" s="139"/>
      <c r="G73" s="116">
        <v>69</v>
      </c>
      <c r="H73" s="127">
        <v>6.9</v>
      </c>
      <c r="I73" s="139"/>
      <c r="J73" s="116">
        <v>69</v>
      </c>
      <c r="K73" s="127">
        <v>7.6</v>
      </c>
    </row>
    <row r="74" spans="1:11" s="81" customFormat="1" ht="15.75" x14ac:dyDescent="0.25">
      <c r="A74" s="116">
        <v>70</v>
      </c>
      <c r="B74" s="127">
        <v>4.7</v>
      </c>
      <c r="C74" s="139"/>
      <c r="D74" s="116">
        <v>70</v>
      </c>
      <c r="E74" s="125">
        <v>6</v>
      </c>
      <c r="F74" s="139"/>
      <c r="G74" s="116">
        <v>70</v>
      </c>
      <c r="H74" s="127">
        <v>6.9</v>
      </c>
      <c r="I74" s="139"/>
      <c r="J74" s="116">
        <v>70</v>
      </c>
      <c r="K74" s="127">
        <v>7.6</v>
      </c>
    </row>
    <row r="75" spans="1:11" s="81" customFormat="1" ht="15.75" x14ac:dyDescent="0.25">
      <c r="A75" s="116">
        <v>71</v>
      </c>
      <c r="B75" s="127">
        <v>4.8</v>
      </c>
      <c r="C75" s="139"/>
      <c r="D75" s="116">
        <v>71</v>
      </c>
      <c r="E75" s="127">
        <v>6.1</v>
      </c>
      <c r="F75" s="139"/>
      <c r="G75" s="116">
        <v>71</v>
      </c>
      <c r="H75" s="127">
        <v>7</v>
      </c>
      <c r="I75" s="139"/>
      <c r="J75" s="116">
        <v>71</v>
      </c>
      <c r="K75" s="127">
        <v>7.7</v>
      </c>
    </row>
    <row r="76" spans="1:11" s="81" customFormat="1" ht="15.75" x14ac:dyDescent="0.25">
      <c r="A76" s="116">
        <v>72</v>
      </c>
      <c r="B76" s="127">
        <v>4.8</v>
      </c>
      <c r="C76" s="139"/>
      <c r="D76" s="116">
        <v>72</v>
      </c>
      <c r="E76" s="125">
        <v>6.1</v>
      </c>
      <c r="F76" s="139"/>
      <c r="G76" s="116">
        <v>72</v>
      </c>
      <c r="H76" s="127">
        <v>7</v>
      </c>
      <c r="I76" s="139"/>
      <c r="J76" s="126">
        <v>72</v>
      </c>
      <c r="K76" s="125">
        <v>7.7</v>
      </c>
    </row>
    <row r="77" spans="1:11" s="81" customFormat="1" ht="15.75" x14ac:dyDescent="0.25">
      <c r="A77" s="116">
        <v>73</v>
      </c>
      <c r="B77" s="127">
        <v>4.8</v>
      </c>
      <c r="C77" s="139"/>
      <c r="D77" s="116">
        <v>73</v>
      </c>
      <c r="E77" s="125">
        <v>6.1</v>
      </c>
      <c r="F77" s="139"/>
      <c r="G77" s="116">
        <v>73</v>
      </c>
      <c r="H77" s="127">
        <v>7</v>
      </c>
      <c r="I77" s="139"/>
      <c r="J77" s="126">
        <v>73</v>
      </c>
      <c r="K77" s="125">
        <v>7.7</v>
      </c>
    </row>
    <row r="78" spans="1:11" s="81" customFormat="1" ht="15.75" x14ac:dyDescent="0.25">
      <c r="A78" s="116">
        <v>74</v>
      </c>
      <c r="B78" s="127">
        <v>4.9000000000000004</v>
      </c>
      <c r="C78" s="139"/>
      <c r="D78" s="116">
        <v>74</v>
      </c>
      <c r="E78" s="125">
        <v>6.1</v>
      </c>
      <c r="F78" s="139"/>
      <c r="G78" s="116">
        <v>74</v>
      </c>
      <c r="H78" s="127">
        <v>7</v>
      </c>
      <c r="I78" s="139"/>
      <c r="J78" s="116">
        <v>74</v>
      </c>
      <c r="K78" s="127">
        <v>7.8</v>
      </c>
    </row>
    <row r="79" spans="1:11" s="81" customFormat="1" ht="15.75" x14ac:dyDescent="0.25">
      <c r="A79" s="116">
        <v>75</v>
      </c>
      <c r="B79" s="127">
        <v>4.9000000000000004</v>
      </c>
      <c r="C79" s="139"/>
      <c r="D79" s="116">
        <v>75</v>
      </c>
      <c r="E79" s="125">
        <v>6.1</v>
      </c>
      <c r="F79" s="139"/>
      <c r="G79" s="116">
        <v>75</v>
      </c>
      <c r="H79" s="127">
        <v>7</v>
      </c>
      <c r="I79" s="139"/>
      <c r="J79" s="126">
        <v>75</v>
      </c>
      <c r="K79" s="125">
        <v>7.8</v>
      </c>
    </row>
    <row r="80" spans="1:11" s="81" customFormat="1" ht="15.75" x14ac:dyDescent="0.25">
      <c r="A80" s="116">
        <v>76</v>
      </c>
      <c r="B80" s="127">
        <v>4.9000000000000004</v>
      </c>
      <c r="C80" s="139"/>
      <c r="D80" s="116">
        <v>76</v>
      </c>
      <c r="E80" s="125">
        <v>6.1</v>
      </c>
      <c r="F80" s="139"/>
      <c r="G80" s="116">
        <v>76</v>
      </c>
      <c r="H80" s="127">
        <v>7.1</v>
      </c>
      <c r="I80" s="139"/>
      <c r="J80" s="126">
        <v>76</v>
      </c>
      <c r="K80" s="125">
        <v>7.8</v>
      </c>
    </row>
    <row r="81" spans="1:11" s="81" customFormat="1" ht="15.75" x14ac:dyDescent="0.25">
      <c r="A81" s="116">
        <v>77</v>
      </c>
      <c r="B81" s="127">
        <v>5</v>
      </c>
      <c r="C81" s="139"/>
      <c r="D81" s="116">
        <v>77</v>
      </c>
      <c r="E81" s="127">
        <v>6.2</v>
      </c>
      <c r="F81" s="139"/>
      <c r="G81" s="116">
        <v>77</v>
      </c>
      <c r="H81" s="127">
        <v>7.1</v>
      </c>
      <c r="I81" s="139"/>
      <c r="J81" s="116">
        <v>77</v>
      </c>
      <c r="K81" s="127">
        <v>7.9</v>
      </c>
    </row>
    <row r="82" spans="1:11" s="81" customFormat="1" ht="15.75" x14ac:dyDescent="0.25">
      <c r="A82" s="116">
        <v>78</v>
      </c>
      <c r="B82" s="127">
        <v>5</v>
      </c>
      <c r="C82" s="139"/>
      <c r="D82" s="116">
        <v>78</v>
      </c>
      <c r="E82" s="125">
        <v>6.2</v>
      </c>
      <c r="F82" s="139"/>
      <c r="G82" s="116">
        <v>78</v>
      </c>
      <c r="H82" s="127">
        <v>7.1</v>
      </c>
      <c r="I82" s="139"/>
      <c r="J82" s="126">
        <v>78</v>
      </c>
      <c r="K82" s="125">
        <v>7.9</v>
      </c>
    </row>
    <row r="83" spans="1:11" s="81" customFormat="1" ht="15.75" x14ac:dyDescent="0.25">
      <c r="A83" s="116">
        <v>79</v>
      </c>
      <c r="B83" s="127">
        <v>5</v>
      </c>
      <c r="C83" s="139"/>
      <c r="D83" s="116">
        <v>79</v>
      </c>
      <c r="E83" s="125">
        <v>6.2</v>
      </c>
      <c r="F83" s="139"/>
      <c r="G83" s="116">
        <v>79</v>
      </c>
      <c r="H83" s="127">
        <v>7.1</v>
      </c>
      <c r="I83" s="139"/>
      <c r="J83" s="126">
        <v>79</v>
      </c>
      <c r="K83" s="125">
        <v>7.9</v>
      </c>
    </row>
    <row r="84" spans="1:11" s="81" customFormat="1" ht="15.75" x14ac:dyDescent="0.25">
      <c r="A84" s="116">
        <v>80</v>
      </c>
      <c r="B84" s="127">
        <v>5</v>
      </c>
      <c r="C84" s="139"/>
      <c r="D84" s="116">
        <v>80</v>
      </c>
      <c r="E84" s="125">
        <v>6.2</v>
      </c>
      <c r="F84" s="139"/>
      <c r="G84" s="116">
        <v>80</v>
      </c>
      <c r="H84" s="127">
        <v>7.1</v>
      </c>
      <c r="I84" s="139"/>
      <c r="J84" s="116">
        <v>80</v>
      </c>
      <c r="K84" s="127">
        <v>8</v>
      </c>
    </row>
    <row r="85" spans="1:11" s="81" customFormat="1" ht="15.75" x14ac:dyDescent="0.25">
      <c r="A85" s="116">
        <v>81</v>
      </c>
      <c r="B85" s="127">
        <v>5.0999999999999996</v>
      </c>
      <c r="C85" s="139"/>
      <c r="D85" s="116">
        <v>81</v>
      </c>
      <c r="E85" s="125">
        <v>6.2</v>
      </c>
      <c r="F85" s="139"/>
      <c r="G85" s="116">
        <v>81</v>
      </c>
      <c r="H85" s="127">
        <v>7.2</v>
      </c>
      <c r="I85" s="139"/>
      <c r="J85" s="126">
        <v>81</v>
      </c>
      <c r="K85" s="125">
        <v>8</v>
      </c>
    </row>
    <row r="86" spans="1:11" s="81" customFormat="1" ht="15.75" x14ac:dyDescent="0.25">
      <c r="A86" s="116">
        <v>82</v>
      </c>
      <c r="B86" s="127">
        <v>5.0999999999999996</v>
      </c>
      <c r="C86" s="139"/>
      <c r="D86" s="116">
        <v>82</v>
      </c>
      <c r="E86" s="127">
        <v>6.3</v>
      </c>
      <c r="F86" s="139"/>
      <c r="G86" s="116">
        <v>82</v>
      </c>
      <c r="H86" s="127">
        <v>7.2</v>
      </c>
      <c r="I86" s="139"/>
      <c r="J86" s="126">
        <v>82</v>
      </c>
      <c r="K86" s="125">
        <v>8</v>
      </c>
    </row>
    <row r="87" spans="1:11" s="81" customFormat="1" ht="15.75" x14ac:dyDescent="0.25">
      <c r="A87" s="116">
        <v>83</v>
      </c>
      <c r="B87" s="127">
        <v>5.0999999999999996</v>
      </c>
      <c r="C87" s="139"/>
      <c r="D87" s="116">
        <v>83</v>
      </c>
      <c r="E87" s="125">
        <v>6.3</v>
      </c>
      <c r="F87" s="139"/>
      <c r="G87" s="116">
        <v>83</v>
      </c>
      <c r="H87" s="127">
        <v>7.2</v>
      </c>
      <c r="I87" s="139"/>
      <c r="J87" s="126">
        <v>83</v>
      </c>
      <c r="K87" s="125">
        <v>8</v>
      </c>
    </row>
    <row r="88" spans="1:11" s="81" customFormat="1" ht="15.75" x14ac:dyDescent="0.25">
      <c r="A88" s="116">
        <v>84</v>
      </c>
      <c r="B88" s="127">
        <v>5.0999999999999996</v>
      </c>
      <c r="C88" s="139"/>
      <c r="D88" s="116">
        <v>84</v>
      </c>
      <c r="E88" s="125">
        <v>6.3</v>
      </c>
      <c r="F88" s="139"/>
      <c r="G88" s="116">
        <v>84</v>
      </c>
      <c r="H88" s="127">
        <v>7.2</v>
      </c>
      <c r="I88" s="139"/>
      <c r="J88" s="116">
        <v>84</v>
      </c>
      <c r="K88" s="127">
        <v>8.1</v>
      </c>
    </row>
    <row r="89" spans="1:11" s="81" customFormat="1" ht="15.75" x14ac:dyDescent="0.25">
      <c r="A89" s="116">
        <v>85</v>
      </c>
      <c r="B89" s="127">
        <v>5.2</v>
      </c>
      <c r="C89" s="139"/>
      <c r="D89" s="116">
        <v>85</v>
      </c>
      <c r="E89" s="125">
        <v>6.3</v>
      </c>
      <c r="F89" s="139"/>
      <c r="G89" s="116">
        <v>85</v>
      </c>
      <c r="H89" s="127">
        <v>7.2</v>
      </c>
      <c r="I89" s="139"/>
      <c r="J89" s="126">
        <v>85</v>
      </c>
      <c r="K89" s="125">
        <v>8.1</v>
      </c>
    </row>
    <row r="90" spans="1:11" ht="15.75" x14ac:dyDescent="0.25">
      <c r="A90" s="116">
        <v>86</v>
      </c>
      <c r="B90" s="119">
        <v>5.2</v>
      </c>
      <c r="D90" s="116">
        <v>86</v>
      </c>
      <c r="E90" s="125">
        <v>6.3</v>
      </c>
      <c r="G90" s="116">
        <v>86</v>
      </c>
      <c r="H90" s="119">
        <v>7.3</v>
      </c>
      <c r="J90" s="126">
        <v>86</v>
      </c>
      <c r="K90" s="125">
        <v>8.1</v>
      </c>
    </row>
    <row r="91" spans="1:11" ht="15.75" x14ac:dyDescent="0.25">
      <c r="A91" s="116">
        <v>87</v>
      </c>
      <c r="B91" s="119">
        <v>5.2</v>
      </c>
      <c r="D91" s="116">
        <v>87</v>
      </c>
      <c r="E91" s="125">
        <v>6.3</v>
      </c>
      <c r="G91" s="116">
        <v>87</v>
      </c>
      <c r="H91" s="119">
        <v>7.3</v>
      </c>
      <c r="J91" s="126">
        <v>87</v>
      </c>
      <c r="K91" s="125">
        <v>8.1</v>
      </c>
    </row>
    <row r="92" spans="1:11" ht="15.75" x14ac:dyDescent="0.25">
      <c r="A92" s="116">
        <v>88</v>
      </c>
      <c r="B92" s="119">
        <v>5.2</v>
      </c>
      <c r="D92" s="116">
        <v>88</v>
      </c>
      <c r="E92" s="119">
        <v>6.4</v>
      </c>
      <c r="G92" s="116">
        <v>88</v>
      </c>
      <c r="H92" s="119">
        <v>7.3</v>
      </c>
      <c r="J92" s="116">
        <v>88</v>
      </c>
      <c r="K92" s="119">
        <v>8.1999999999999993</v>
      </c>
    </row>
    <row r="93" spans="1:11" ht="15.75" x14ac:dyDescent="0.25">
      <c r="A93" s="116">
        <v>89</v>
      </c>
      <c r="B93" s="119">
        <v>5.2</v>
      </c>
      <c r="D93" s="116">
        <v>89</v>
      </c>
      <c r="E93" s="125">
        <v>6.4</v>
      </c>
      <c r="G93" s="116">
        <v>89</v>
      </c>
      <c r="H93" s="119">
        <v>7.3</v>
      </c>
      <c r="J93" s="126">
        <v>89</v>
      </c>
      <c r="K93" s="125">
        <v>8.1999999999999993</v>
      </c>
    </row>
    <row r="94" spans="1:11" ht="15.75" x14ac:dyDescent="0.25">
      <c r="A94" s="116">
        <v>90</v>
      </c>
      <c r="B94" s="119">
        <v>5.3</v>
      </c>
      <c r="D94" s="116">
        <v>90</v>
      </c>
      <c r="E94" s="125">
        <v>6.4</v>
      </c>
      <c r="G94" s="116">
        <v>90</v>
      </c>
      <c r="H94" s="119">
        <v>7.4</v>
      </c>
      <c r="J94" s="126">
        <v>90</v>
      </c>
      <c r="K94" s="125">
        <v>8.1999999999999993</v>
      </c>
    </row>
    <row r="95" spans="1:11" ht="15.75" x14ac:dyDescent="0.25">
      <c r="A95" s="116">
        <v>91</v>
      </c>
      <c r="B95" s="119">
        <v>5.3</v>
      </c>
      <c r="D95" s="116">
        <v>91</v>
      </c>
      <c r="E95" s="125">
        <v>6.4</v>
      </c>
      <c r="G95" s="116">
        <v>91</v>
      </c>
      <c r="H95" s="119">
        <v>7.4</v>
      </c>
      <c r="J95" s="126">
        <v>91</v>
      </c>
      <c r="K95" s="125">
        <v>8.1999999999999993</v>
      </c>
    </row>
    <row r="96" spans="1:11" ht="15.75" x14ac:dyDescent="0.25">
      <c r="A96" s="116">
        <v>92</v>
      </c>
      <c r="B96" s="119">
        <v>5.3</v>
      </c>
      <c r="D96" s="116">
        <v>92</v>
      </c>
      <c r="E96" s="125">
        <v>6.4</v>
      </c>
      <c r="G96" s="116">
        <v>92</v>
      </c>
      <c r="H96" s="119">
        <v>7.4</v>
      </c>
      <c r="J96" s="116">
        <v>92</v>
      </c>
      <c r="K96" s="119">
        <v>8.3000000000000007</v>
      </c>
    </row>
    <row r="97" spans="1:11" ht="15.75" x14ac:dyDescent="0.25">
      <c r="A97" s="116">
        <v>93</v>
      </c>
      <c r="B97" s="119">
        <v>5.3</v>
      </c>
      <c r="D97" s="116">
        <v>93</v>
      </c>
      <c r="E97" s="119">
        <v>6.5</v>
      </c>
      <c r="G97" s="116">
        <v>93</v>
      </c>
      <c r="H97" s="119">
        <v>7.4</v>
      </c>
      <c r="J97" s="126">
        <v>93</v>
      </c>
      <c r="K97" s="125">
        <v>8.3000000000000007</v>
      </c>
    </row>
    <row r="98" spans="1:11" ht="15.75" x14ac:dyDescent="0.25">
      <c r="A98" s="116">
        <v>94</v>
      </c>
      <c r="B98" s="119">
        <v>5.4</v>
      </c>
      <c r="D98" s="116">
        <v>94</v>
      </c>
      <c r="E98" s="125">
        <v>6.5</v>
      </c>
      <c r="G98" s="116">
        <v>94</v>
      </c>
      <c r="H98" s="119">
        <v>7.4</v>
      </c>
      <c r="J98" s="126">
        <v>94</v>
      </c>
      <c r="K98" s="125">
        <v>8.3000000000000007</v>
      </c>
    </row>
    <row r="99" spans="1:11" ht="15.75" x14ac:dyDescent="0.25">
      <c r="A99" s="116">
        <v>95</v>
      </c>
      <c r="B99" s="119">
        <v>5.4</v>
      </c>
      <c r="D99" s="116">
        <v>95</v>
      </c>
      <c r="E99" s="125">
        <v>6.5</v>
      </c>
      <c r="G99" s="116">
        <v>95</v>
      </c>
      <c r="H99" s="119">
        <v>7.5</v>
      </c>
      <c r="J99" s="126">
        <v>95</v>
      </c>
      <c r="K99" s="125">
        <v>8.3000000000000007</v>
      </c>
    </row>
    <row r="100" spans="1:11" ht="15.75" x14ac:dyDescent="0.25">
      <c r="A100" s="116">
        <v>96</v>
      </c>
      <c r="B100" s="119">
        <v>5.4</v>
      </c>
      <c r="D100" s="116">
        <v>96</v>
      </c>
      <c r="E100" s="125">
        <v>6.5</v>
      </c>
      <c r="G100" s="116">
        <v>96</v>
      </c>
      <c r="H100" s="119">
        <v>7.5</v>
      </c>
      <c r="J100" s="116">
        <v>96</v>
      </c>
      <c r="K100" s="119">
        <v>8.4</v>
      </c>
    </row>
    <row r="101" spans="1:11" ht="15.75" x14ac:dyDescent="0.25">
      <c r="A101" s="116">
        <v>97</v>
      </c>
      <c r="B101" s="119">
        <v>5.4</v>
      </c>
      <c r="D101" s="116">
        <v>97</v>
      </c>
      <c r="E101" s="125">
        <v>6.5</v>
      </c>
      <c r="G101" s="116">
        <v>97</v>
      </c>
      <c r="H101" s="119">
        <v>7.5</v>
      </c>
      <c r="J101" s="126">
        <v>97</v>
      </c>
      <c r="K101" s="125">
        <v>8.4</v>
      </c>
    </row>
    <row r="102" spans="1:11" ht="15.75" x14ac:dyDescent="0.25">
      <c r="A102" s="116">
        <v>98</v>
      </c>
      <c r="B102" s="119">
        <v>5.5</v>
      </c>
      <c r="D102" s="116">
        <v>98</v>
      </c>
      <c r="E102" s="119">
        <v>6.6</v>
      </c>
      <c r="G102" s="116">
        <v>98</v>
      </c>
      <c r="H102" s="119">
        <v>7.5</v>
      </c>
      <c r="J102" s="126">
        <v>98</v>
      </c>
      <c r="K102" s="125">
        <v>8.4</v>
      </c>
    </row>
    <row r="103" spans="1:11" ht="15.75" x14ac:dyDescent="0.25">
      <c r="A103" s="116">
        <v>99</v>
      </c>
      <c r="B103" s="119">
        <v>5.5</v>
      </c>
      <c r="D103" s="116">
        <v>99</v>
      </c>
      <c r="E103" s="125">
        <v>6.6</v>
      </c>
      <c r="G103" s="116">
        <v>99</v>
      </c>
      <c r="H103" s="119">
        <v>7.5</v>
      </c>
      <c r="J103" s="126">
        <v>99</v>
      </c>
      <c r="K103" s="125">
        <v>8.4</v>
      </c>
    </row>
    <row r="104" spans="1:11" ht="15.75" x14ac:dyDescent="0.25">
      <c r="A104" s="116">
        <v>100</v>
      </c>
      <c r="B104" s="119">
        <v>5.5</v>
      </c>
      <c r="D104" s="116">
        <v>100</v>
      </c>
      <c r="E104" s="125">
        <v>6.6</v>
      </c>
      <c r="G104" s="116">
        <v>100.32000000000006</v>
      </c>
      <c r="H104" s="119">
        <v>7.6</v>
      </c>
      <c r="J104" s="116">
        <v>100</v>
      </c>
      <c r="K104" s="119">
        <v>8.5</v>
      </c>
    </row>
    <row r="105" spans="1:11" ht="15.75" x14ac:dyDescent="0.25">
      <c r="A105" s="116">
        <v>101</v>
      </c>
      <c r="B105" s="119">
        <v>5.5</v>
      </c>
      <c r="D105" s="116">
        <v>101</v>
      </c>
      <c r="E105" s="125">
        <v>6.6</v>
      </c>
      <c r="G105" s="116">
        <v>101.32000000000006</v>
      </c>
      <c r="H105" s="127">
        <v>7.6</v>
      </c>
      <c r="J105" s="126">
        <v>101</v>
      </c>
      <c r="K105" s="125">
        <v>8.5</v>
      </c>
    </row>
    <row r="106" spans="1:11" ht="15.75" x14ac:dyDescent="0.25">
      <c r="A106" s="116">
        <v>102</v>
      </c>
      <c r="B106" s="119">
        <v>5.5</v>
      </c>
      <c r="D106" s="116">
        <v>102</v>
      </c>
      <c r="E106" s="125">
        <v>6.6</v>
      </c>
      <c r="G106" s="116">
        <v>102</v>
      </c>
      <c r="H106" s="127">
        <v>7.6</v>
      </c>
      <c r="J106" s="126">
        <v>102</v>
      </c>
      <c r="K106" s="125">
        <v>8.5</v>
      </c>
    </row>
    <row r="107" spans="1:11" ht="15.75" x14ac:dyDescent="0.25">
      <c r="A107" s="116">
        <v>103</v>
      </c>
      <c r="B107" s="119">
        <v>5.6</v>
      </c>
      <c r="D107" s="116">
        <v>103</v>
      </c>
      <c r="E107" s="125">
        <v>6.6</v>
      </c>
      <c r="G107" s="116">
        <v>103</v>
      </c>
      <c r="H107" s="127">
        <v>7.6</v>
      </c>
      <c r="J107" s="126">
        <v>103</v>
      </c>
      <c r="K107" s="125">
        <v>8.5</v>
      </c>
    </row>
    <row r="108" spans="1:11" ht="15.75" x14ac:dyDescent="0.25">
      <c r="A108" s="116">
        <v>104</v>
      </c>
      <c r="B108" s="119">
        <v>5.6</v>
      </c>
      <c r="D108" s="116">
        <v>104</v>
      </c>
      <c r="E108" s="119">
        <v>6.7</v>
      </c>
      <c r="G108" s="116">
        <v>104</v>
      </c>
      <c r="H108" s="127">
        <v>7.6</v>
      </c>
      <c r="J108" s="116">
        <v>104</v>
      </c>
      <c r="K108" s="119">
        <v>8.6</v>
      </c>
    </row>
    <row r="109" spans="1:11" ht="15.75" x14ac:dyDescent="0.25">
      <c r="A109" s="116">
        <v>105</v>
      </c>
      <c r="B109" s="119">
        <v>5.6</v>
      </c>
      <c r="D109" s="116">
        <v>105</v>
      </c>
      <c r="E109" s="125">
        <v>6.7</v>
      </c>
      <c r="G109" s="116">
        <v>105</v>
      </c>
      <c r="H109" s="119">
        <v>7.7</v>
      </c>
      <c r="J109" s="126">
        <v>105</v>
      </c>
      <c r="K109" s="125">
        <v>8.6</v>
      </c>
    </row>
    <row r="110" spans="1:11" ht="15.75" x14ac:dyDescent="0.25">
      <c r="A110" s="116">
        <v>106</v>
      </c>
      <c r="B110" s="119">
        <v>5.6</v>
      </c>
      <c r="D110" s="116">
        <v>106</v>
      </c>
      <c r="E110" s="125">
        <v>6.7</v>
      </c>
      <c r="G110" s="116">
        <v>106</v>
      </c>
      <c r="H110" s="119">
        <v>7.7</v>
      </c>
      <c r="J110" s="126">
        <v>106</v>
      </c>
      <c r="K110" s="125">
        <v>8.6</v>
      </c>
    </row>
    <row r="111" spans="1:11" ht="15.75" x14ac:dyDescent="0.25">
      <c r="A111" s="116">
        <v>107</v>
      </c>
      <c r="B111" s="119">
        <v>5.7</v>
      </c>
      <c r="D111" s="116">
        <v>107</v>
      </c>
      <c r="E111" s="125">
        <v>6.7</v>
      </c>
      <c r="G111" s="116">
        <v>107</v>
      </c>
      <c r="H111" s="119">
        <v>7.7</v>
      </c>
      <c r="J111" s="126">
        <v>107</v>
      </c>
      <c r="K111" s="125">
        <v>8.6</v>
      </c>
    </row>
    <row r="112" spans="1:11" ht="15.75" x14ac:dyDescent="0.25">
      <c r="A112" s="116">
        <v>108</v>
      </c>
      <c r="B112" s="119">
        <v>5.7</v>
      </c>
      <c r="D112" s="116">
        <v>108</v>
      </c>
      <c r="E112" s="125">
        <v>6.7</v>
      </c>
      <c r="G112" s="116">
        <v>108</v>
      </c>
      <c r="H112" s="119">
        <v>7.7</v>
      </c>
      <c r="J112" s="116">
        <v>108</v>
      </c>
      <c r="K112" s="119">
        <v>8.6999999999999993</v>
      </c>
    </row>
    <row r="113" spans="1:11" ht="15.75" x14ac:dyDescent="0.25">
      <c r="A113" s="116">
        <v>109</v>
      </c>
      <c r="B113" s="119">
        <v>5.7</v>
      </c>
      <c r="D113" s="116">
        <v>109</v>
      </c>
      <c r="E113" s="119">
        <v>6.8</v>
      </c>
      <c r="G113" s="116">
        <v>109</v>
      </c>
      <c r="H113" s="119">
        <v>7.7</v>
      </c>
      <c r="J113" s="126">
        <v>109</v>
      </c>
      <c r="K113" s="125">
        <v>8.6999999999999993</v>
      </c>
    </row>
    <row r="114" spans="1:11" ht="15.75" x14ac:dyDescent="0.25">
      <c r="A114" s="116">
        <v>110</v>
      </c>
      <c r="B114" s="119">
        <v>5.7</v>
      </c>
      <c r="D114" s="116">
        <v>110</v>
      </c>
      <c r="E114" s="125">
        <v>6.8</v>
      </c>
      <c r="G114" s="116">
        <v>110</v>
      </c>
      <c r="H114" s="119">
        <v>7.8</v>
      </c>
      <c r="J114" s="126">
        <v>110</v>
      </c>
      <c r="K114" s="125">
        <v>8.6999999999999993</v>
      </c>
    </row>
    <row r="115" spans="1:11" ht="15.75" x14ac:dyDescent="0.25">
      <c r="A115" s="116">
        <v>111</v>
      </c>
      <c r="B115" s="119">
        <v>5.8</v>
      </c>
      <c r="D115" s="116">
        <v>111</v>
      </c>
      <c r="E115" s="125">
        <v>6.8</v>
      </c>
      <c r="G115" s="116">
        <v>111</v>
      </c>
      <c r="H115" s="119">
        <v>7.8</v>
      </c>
      <c r="J115" s="126">
        <v>111</v>
      </c>
      <c r="K115" s="125">
        <v>8.6999999999999993</v>
      </c>
    </row>
    <row r="116" spans="1:11" ht="15.75" x14ac:dyDescent="0.25">
      <c r="A116" s="116">
        <v>112</v>
      </c>
      <c r="B116" s="119">
        <v>5.8</v>
      </c>
      <c r="D116" s="116">
        <v>112</v>
      </c>
      <c r="E116" s="125">
        <v>6.8</v>
      </c>
      <c r="G116" s="116">
        <v>112</v>
      </c>
      <c r="H116" s="119">
        <v>7.8</v>
      </c>
      <c r="J116" s="116">
        <v>112</v>
      </c>
      <c r="K116" s="119">
        <v>8.8000000000000007</v>
      </c>
    </row>
    <row r="117" spans="1:11" ht="15.75" x14ac:dyDescent="0.25">
      <c r="A117" s="116">
        <v>113</v>
      </c>
      <c r="B117" s="119">
        <v>5.8</v>
      </c>
      <c r="D117" s="116">
        <v>113</v>
      </c>
      <c r="E117" s="125">
        <v>6.8</v>
      </c>
      <c r="G117" s="116">
        <v>113</v>
      </c>
      <c r="H117" s="119">
        <v>7.8</v>
      </c>
      <c r="J117" s="126">
        <v>113</v>
      </c>
      <c r="K117" s="125">
        <v>8.8000000000000007</v>
      </c>
    </row>
    <row r="118" spans="1:11" ht="15.75" x14ac:dyDescent="0.25">
      <c r="A118" s="116">
        <v>114</v>
      </c>
      <c r="B118" s="119">
        <v>5.8</v>
      </c>
      <c r="D118" s="116">
        <v>114</v>
      </c>
      <c r="E118" s="125">
        <v>6.8</v>
      </c>
      <c r="G118" s="116">
        <v>114</v>
      </c>
      <c r="H118" s="119">
        <v>7.8</v>
      </c>
      <c r="J118" s="126">
        <v>114</v>
      </c>
      <c r="K118" s="125">
        <v>8.8000000000000007</v>
      </c>
    </row>
    <row r="119" spans="1:11" ht="15.75" x14ac:dyDescent="0.25">
      <c r="A119" s="116">
        <v>115</v>
      </c>
      <c r="B119" s="119">
        <v>5.8</v>
      </c>
      <c r="D119" s="116">
        <v>115</v>
      </c>
      <c r="E119" s="119">
        <v>6.9</v>
      </c>
      <c r="G119" s="116">
        <v>115</v>
      </c>
      <c r="H119" s="119">
        <v>7.9</v>
      </c>
      <c r="J119" s="126">
        <v>115</v>
      </c>
      <c r="K119" s="125">
        <v>8.8000000000000007</v>
      </c>
    </row>
    <row r="120" spans="1:11" ht="15.75" x14ac:dyDescent="0.25">
      <c r="A120" s="116">
        <v>115.68000000000008</v>
      </c>
      <c r="B120" s="119">
        <v>5.9</v>
      </c>
      <c r="D120" s="116">
        <v>116</v>
      </c>
      <c r="E120" s="125">
        <v>6.9</v>
      </c>
      <c r="G120" s="116">
        <v>116</v>
      </c>
      <c r="H120" s="119">
        <v>7.9</v>
      </c>
      <c r="J120" s="116">
        <v>116</v>
      </c>
      <c r="K120" s="119">
        <v>8.9</v>
      </c>
    </row>
    <row r="121" spans="1:11" ht="15.75" x14ac:dyDescent="0.25">
      <c r="A121" s="116">
        <v>116.36</v>
      </c>
      <c r="B121" s="125">
        <v>5.9</v>
      </c>
      <c r="D121" s="116">
        <v>117</v>
      </c>
      <c r="E121" s="125">
        <v>6.9</v>
      </c>
      <c r="G121" s="116">
        <v>117</v>
      </c>
      <c r="H121" s="119">
        <v>7.9</v>
      </c>
      <c r="J121" s="126">
        <v>117</v>
      </c>
      <c r="K121" s="125">
        <v>8.9</v>
      </c>
    </row>
    <row r="122" spans="1:11" ht="15.75" x14ac:dyDescent="0.25">
      <c r="A122" s="116">
        <v>117.04</v>
      </c>
      <c r="B122" s="125">
        <v>5.9</v>
      </c>
      <c r="D122" s="116">
        <v>118</v>
      </c>
      <c r="E122" s="125">
        <v>6.9</v>
      </c>
      <c r="G122" s="116">
        <v>118</v>
      </c>
      <c r="H122" s="119">
        <v>7.9</v>
      </c>
      <c r="J122" s="126">
        <v>118</v>
      </c>
      <c r="K122" s="125">
        <v>8.9</v>
      </c>
    </row>
    <row r="123" spans="1:11" ht="15.75" x14ac:dyDescent="0.25">
      <c r="A123" s="116">
        <v>117.72</v>
      </c>
      <c r="B123" s="125">
        <v>5.9</v>
      </c>
      <c r="D123" s="116">
        <v>119</v>
      </c>
      <c r="E123" s="125">
        <v>6.9</v>
      </c>
      <c r="G123" s="116">
        <v>119</v>
      </c>
      <c r="H123" s="119">
        <v>7.9</v>
      </c>
      <c r="J123" s="126">
        <v>119</v>
      </c>
      <c r="K123" s="125">
        <v>8.9</v>
      </c>
    </row>
    <row r="124" spans="1:11" ht="16.5" thickBot="1" x14ac:dyDescent="0.3">
      <c r="A124" s="118">
        <v>120.00000000000009</v>
      </c>
      <c r="B124" s="120">
        <v>6</v>
      </c>
      <c r="D124" s="118">
        <v>120</v>
      </c>
      <c r="E124" s="120">
        <v>7</v>
      </c>
      <c r="G124" s="118">
        <v>120.00000000000009</v>
      </c>
      <c r="H124" s="120">
        <v>8</v>
      </c>
      <c r="J124" s="118">
        <v>120</v>
      </c>
      <c r="K124" s="120">
        <v>9</v>
      </c>
    </row>
  </sheetData>
  <mergeCells count="5">
    <mergeCell ref="A1:K1"/>
    <mergeCell ref="A2:B2"/>
    <mergeCell ref="D2:E2"/>
    <mergeCell ref="G2:H2"/>
    <mergeCell ref="J2:K2"/>
  </mergeCells>
  <pageMargins left="0.70866141732283472" right="0.70866141732283472" top="0.74803149606299213" bottom="0.74803149606299213" header="0.31496062992125984" footer="0.31496062992125984"/>
  <pageSetup paperSize="9" scale="52" fitToWidth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7"/>
  <sheetViews>
    <sheetView tabSelected="1" zoomScale="75" zoomScaleNormal="7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R20" sqref="R20"/>
    </sheetView>
  </sheetViews>
  <sheetFormatPr defaultRowHeight="15" x14ac:dyDescent="0.25"/>
  <cols>
    <col min="2" max="2" width="22.85546875" customWidth="1"/>
    <col min="3" max="3" width="1.85546875" style="1" customWidth="1"/>
    <col min="4" max="11" width="5" style="1" customWidth="1"/>
    <col min="12" max="12" width="3.5703125" customWidth="1"/>
  </cols>
  <sheetData>
    <row r="1" spans="1:14" ht="21.75" thickBot="1" x14ac:dyDescent="0.4">
      <c r="A1" s="173" t="s">
        <v>31</v>
      </c>
      <c r="B1" s="174"/>
      <c r="C1" s="174"/>
      <c r="D1" s="174"/>
      <c r="E1" s="174"/>
      <c r="F1" s="174"/>
      <c r="G1" s="174"/>
      <c r="H1" s="174"/>
      <c r="I1" s="174"/>
      <c r="J1" s="174"/>
      <c r="K1" s="175"/>
    </row>
    <row r="3" spans="1:14" ht="15.75" thickBot="1" x14ac:dyDescent="0.3"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</row>
    <row r="4" spans="1:14" x14ac:dyDescent="0.25">
      <c r="A4" s="181" t="s">
        <v>18</v>
      </c>
      <c r="B4" s="183" t="s">
        <v>216</v>
      </c>
      <c r="C4" s="4"/>
      <c r="D4" s="74"/>
      <c r="E4" s="4"/>
      <c r="F4" s="74"/>
      <c r="G4" s="4"/>
      <c r="H4" s="74"/>
      <c r="I4" s="4"/>
      <c r="J4" s="74"/>
      <c r="K4" s="5"/>
    </row>
    <row r="5" spans="1:14" x14ac:dyDescent="0.25">
      <c r="A5" s="181"/>
      <c r="B5" s="6" t="s">
        <v>10</v>
      </c>
      <c r="C5" s="7"/>
      <c r="D5" s="75"/>
      <c r="E5" s="7"/>
      <c r="F5" s="75"/>
      <c r="G5" s="7">
        <v>139</v>
      </c>
      <c r="H5" s="75">
        <v>119</v>
      </c>
      <c r="I5" s="7">
        <v>100</v>
      </c>
      <c r="J5" s="75">
        <v>81</v>
      </c>
      <c r="K5" s="8">
        <v>62</v>
      </c>
    </row>
    <row r="6" spans="1:14" x14ac:dyDescent="0.25">
      <c r="A6" s="181"/>
      <c r="B6" s="6" t="s">
        <v>9</v>
      </c>
      <c r="C6" s="7"/>
      <c r="D6" s="75">
        <v>155</v>
      </c>
      <c r="E6" s="7">
        <v>125</v>
      </c>
      <c r="F6" s="75">
        <v>95</v>
      </c>
      <c r="G6" s="7">
        <v>65</v>
      </c>
      <c r="H6" s="75">
        <v>35</v>
      </c>
      <c r="I6" s="7">
        <v>20</v>
      </c>
      <c r="J6" s="75"/>
      <c r="K6" s="8"/>
    </row>
    <row r="7" spans="1:14" ht="6" customHeight="1" x14ac:dyDescent="0.25">
      <c r="A7" s="181"/>
      <c r="B7" s="6"/>
      <c r="C7" s="7"/>
      <c r="D7" s="75"/>
      <c r="E7" s="7"/>
      <c r="F7" s="75"/>
      <c r="G7" s="7"/>
      <c r="H7" s="75"/>
      <c r="I7" s="7"/>
      <c r="J7" s="75"/>
      <c r="K7" s="8"/>
    </row>
    <row r="8" spans="1:14" ht="17.25" customHeight="1" x14ac:dyDescent="0.25">
      <c r="A8" s="181"/>
      <c r="B8" s="152" t="s">
        <v>214</v>
      </c>
      <c r="C8" s="7"/>
      <c r="D8" s="75"/>
      <c r="E8" s="7"/>
      <c r="F8" s="75"/>
      <c r="G8" s="7"/>
      <c r="H8" s="75"/>
      <c r="I8" s="7"/>
      <c r="J8" s="75"/>
      <c r="K8" s="8"/>
    </row>
    <row r="9" spans="1:14" x14ac:dyDescent="0.25">
      <c r="A9" s="181"/>
      <c r="B9" s="6" t="s">
        <v>10</v>
      </c>
      <c r="C9" s="7"/>
      <c r="D9" s="75"/>
      <c r="E9" s="7"/>
      <c r="F9" s="75"/>
      <c r="G9" s="7">
        <v>148</v>
      </c>
      <c r="H9" s="75">
        <v>125</v>
      </c>
      <c r="I9" s="7">
        <v>102</v>
      </c>
      <c r="J9" s="75">
        <v>79</v>
      </c>
      <c r="K9" s="8">
        <v>56</v>
      </c>
    </row>
    <row r="10" spans="1:14" x14ac:dyDescent="0.25">
      <c r="A10" s="181"/>
      <c r="B10" s="6" t="s">
        <v>9</v>
      </c>
      <c r="C10" s="7"/>
      <c r="D10" s="75">
        <v>166</v>
      </c>
      <c r="E10" s="7">
        <v>132</v>
      </c>
      <c r="F10" s="75">
        <v>94</v>
      </c>
      <c r="G10" s="7">
        <v>57</v>
      </c>
      <c r="H10" s="75">
        <v>28</v>
      </c>
      <c r="I10" s="7">
        <v>13</v>
      </c>
      <c r="J10" s="75"/>
      <c r="K10" s="8"/>
    </row>
    <row r="11" spans="1:14" ht="7.5" customHeight="1" x14ac:dyDescent="0.25">
      <c r="A11" s="181"/>
      <c r="B11" s="6"/>
      <c r="C11" s="7"/>
      <c r="D11" s="75"/>
      <c r="E11" s="7"/>
      <c r="F11" s="75"/>
      <c r="G11" s="7"/>
      <c r="H11" s="75"/>
      <c r="I11" s="7"/>
      <c r="J11" s="75"/>
      <c r="K11" s="8"/>
    </row>
    <row r="12" spans="1:14" ht="15" customHeight="1" x14ac:dyDescent="0.25">
      <c r="A12" s="181"/>
      <c r="B12" s="152" t="s">
        <v>213</v>
      </c>
      <c r="C12" s="7"/>
      <c r="D12" s="75"/>
      <c r="E12" s="7"/>
      <c r="F12" s="75"/>
      <c r="G12" s="7"/>
      <c r="H12" s="75"/>
      <c r="I12" s="7"/>
      <c r="J12" s="75"/>
      <c r="K12" s="8"/>
    </row>
    <row r="13" spans="1:14" x14ac:dyDescent="0.25">
      <c r="A13" s="181"/>
      <c r="B13" s="6" t="s">
        <v>10</v>
      </c>
      <c r="C13" s="7"/>
      <c r="D13" s="75"/>
      <c r="E13" s="7"/>
      <c r="F13" s="75"/>
      <c r="G13" s="7">
        <v>141</v>
      </c>
      <c r="H13" s="75">
        <v>121</v>
      </c>
      <c r="I13" s="7">
        <v>101</v>
      </c>
      <c r="J13" s="75">
        <v>82</v>
      </c>
      <c r="K13" s="8">
        <v>63</v>
      </c>
      <c r="M13" s="154"/>
      <c r="N13" s="153"/>
    </row>
    <row r="14" spans="1:14" ht="14.25" customHeight="1" x14ac:dyDescent="0.25">
      <c r="A14" s="181"/>
      <c r="B14" s="6" t="s">
        <v>9</v>
      </c>
      <c r="C14" s="7"/>
      <c r="D14" s="75">
        <v>164</v>
      </c>
      <c r="E14" s="7">
        <v>133</v>
      </c>
      <c r="F14" s="75">
        <v>95</v>
      </c>
      <c r="G14" s="7">
        <v>57</v>
      </c>
      <c r="H14" s="75">
        <v>28</v>
      </c>
      <c r="I14" s="7">
        <v>13</v>
      </c>
      <c r="J14" s="75"/>
      <c r="K14" s="8"/>
      <c r="N14" s="153"/>
    </row>
    <row r="15" spans="1:14" ht="9" customHeight="1" x14ac:dyDescent="0.25">
      <c r="A15" s="181"/>
      <c r="B15" s="6"/>
      <c r="C15" s="7"/>
      <c r="D15" s="75"/>
      <c r="E15" s="7"/>
      <c r="F15" s="75"/>
      <c r="G15" s="7"/>
      <c r="H15" s="75"/>
      <c r="I15" s="7"/>
      <c r="J15" s="75"/>
      <c r="K15" s="8"/>
    </row>
    <row r="16" spans="1:14" ht="14.25" customHeight="1" x14ac:dyDescent="0.25">
      <c r="A16" s="181"/>
      <c r="B16" s="152" t="s">
        <v>212</v>
      </c>
      <c r="C16" s="7"/>
      <c r="D16" s="75"/>
      <c r="E16" s="7"/>
      <c r="F16" s="75"/>
      <c r="G16" s="7"/>
      <c r="H16" s="75"/>
      <c r="I16" s="7"/>
      <c r="J16" s="75"/>
      <c r="K16" s="8"/>
      <c r="N16" s="154"/>
    </row>
    <row r="17" spans="1:11" ht="14.25" customHeight="1" x14ac:dyDescent="0.25">
      <c r="A17" s="181"/>
      <c r="B17" s="6" t="s">
        <v>10</v>
      </c>
      <c r="C17" s="7"/>
      <c r="D17" s="75"/>
      <c r="E17" s="7"/>
      <c r="F17" s="75"/>
      <c r="G17" s="7">
        <v>151</v>
      </c>
      <c r="H17" s="75">
        <v>125</v>
      </c>
      <c r="I17" s="7">
        <v>99</v>
      </c>
      <c r="J17" s="75">
        <v>73</v>
      </c>
      <c r="K17" s="8">
        <v>47</v>
      </c>
    </row>
    <row r="18" spans="1:11" ht="14.25" customHeight="1" x14ac:dyDescent="0.25">
      <c r="A18" s="181"/>
      <c r="B18" s="6" t="s">
        <v>9</v>
      </c>
      <c r="C18" s="7"/>
      <c r="D18" s="75">
        <v>169</v>
      </c>
      <c r="E18" s="7">
        <v>139</v>
      </c>
      <c r="F18" s="75">
        <v>101</v>
      </c>
      <c r="G18" s="7">
        <v>63</v>
      </c>
      <c r="H18" s="75">
        <v>31</v>
      </c>
      <c r="I18" s="7">
        <v>15</v>
      </c>
      <c r="J18" s="75"/>
      <c r="K18" s="8"/>
    </row>
    <row r="19" spans="1:11" ht="3.75" customHeight="1" x14ac:dyDescent="0.25">
      <c r="A19" s="181"/>
      <c r="B19" s="9"/>
      <c r="C19" s="7"/>
      <c r="D19" s="75"/>
      <c r="E19" s="7"/>
      <c r="F19" s="75"/>
      <c r="G19" s="7"/>
      <c r="H19" s="75"/>
      <c r="I19" s="7"/>
      <c r="J19" s="75"/>
      <c r="K19" s="8"/>
    </row>
    <row r="20" spans="1:11" ht="15" customHeight="1" x14ac:dyDescent="0.25">
      <c r="A20" s="181"/>
      <c r="B20" s="152" t="s">
        <v>211</v>
      </c>
      <c r="C20" s="7"/>
      <c r="D20" s="75"/>
      <c r="E20" s="7"/>
      <c r="F20" s="75"/>
      <c r="G20" s="7"/>
      <c r="H20" s="75"/>
      <c r="I20" s="7"/>
      <c r="J20" s="75"/>
      <c r="K20" s="8"/>
    </row>
    <row r="21" spans="1:11" x14ac:dyDescent="0.25">
      <c r="A21" s="181"/>
      <c r="B21" s="6" t="s">
        <v>10</v>
      </c>
      <c r="C21" s="7"/>
      <c r="D21" s="75"/>
      <c r="E21" s="7"/>
      <c r="F21" s="75"/>
      <c r="G21" s="7">
        <v>143</v>
      </c>
      <c r="H21" s="75">
        <v>117</v>
      </c>
      <c r="I21" s="7">
        <v>92</v>
      </c>
      <c r="J21" s="75">
        <v>67</v>
      </c>
      <c r="K21" s="8">
        <v>43</v>
      </c>
    </row>
    <row r="22" spans="1:11" x14ac:dyDescent="0.25">
      <c r="A22" s="181"/>
      <c r="B22" s="6" t="s">
        <v>9</v>
      </c>
      <c r="C22" s="7"/>
      <c r="D22" s="75">
        <v>165</v>
      </c>
      <c r="E22" s="7">
        <v>131</v>
      </c>
      <c r="F22" s="75">
        <v>92</v>
      </c>
      <c r="G22" s="7">
        <v>53</v>
      </c>
      <c r="H22" s="75">
        <v>26</v>
      </c>
      <c r="I22" s="7">
        <v>13</v>
      </c>
      <c r="J22" s="75"/>
      <c r="K22" s="8"/>
    </row>
    <row r="23" spans="1:11" ht="7.5" customHeight="1" x14ac:dyDescent="0.25">
      <c r="A23" s="181"/>
      <c r="B23" s="9"/>
      <c r="C23" s="7"/>
      <c r="D23" s="75"/>
      <c r="E23" s="7"/>
      <c r="F23" s="75"/>
      <c r="G23" s="7"/>
      <c r="H23" s="75"/>
      <c r="I23" s="7"/>
      <c r="J23" s="75"/>
      <c r="K23" s="8"/>
    </row>
    <row r="24" spans="1:11" ht="15" customHeight="1" x14ac:dyDescent="0.25">
      <c r="A24" s="181"/>
      <c r="B24" s="152" t="s">
        <v>191</v>
      </c>
      <c r="C24" s="7"/>
      <c r="D24" s="75"/>
      <c r="E24" s="7"/>
      <c r="F24" s="75"/>
      <c r="G24" s="7"/>
      <c r="H24" s="75"/>
      <c r="I24" s="7"/>
      <c r="J24" s="75"/>
      <c r="K24" s="8"/>
    </row>
    <row r="25" spans="1:11" x14ac:dyDescent="0.25">
      <c r="A25" s="181"/>
      <c r="B25" s="6" t="s">
        <v>10</v>
      </c>
      <c r="C25" s="7"/>
      <c r="D25" s="75"/>
      <c r="E25" s="7"/>
      <c r="F25" s="75"/>
      <c r="G25" s="7">
        <v>147</v>
      </c>
      <c r="H25" s="75">
        <v>123</v>
      </c>
      <c r="I25" s="7">
        <v>99</v>
      </c>
      <c r="J25" s="75">
        <v>75</v>
      </c>
      <c r="K25" s="8">
        <v>51</v>
      </c>
    </row>
    <row r="26" spans="1:11" x14ac:dyDescent="0.25">
      <c r="A26" s="181"/>
      <c r="B26" s="6" t="s">
        <v>9</v>
      </c>
      <c r="C26" s="7"/>
      <c r="D26" s="75">
        <v>168</v>
      </c>
      <c r="E26" s="7">
        <v>136</v>
      </c>
      <c r="F26" s="75">
        <v>99</v>
      </c>
      <c r="G26" s="7">
        <v>63</v>
      </c>
      <c r="H26" s="75">
        <v>31</v>
      </c>
      <c r="I26" s="7">
        <v>15</v>
      </c>
      <c r="J26" s="75"/>
      <c r="K26" s="8"/>
    </row>
    <row r="27" spans="1:11" ht="8.25" customHeight="1" x14ac:dyDescent="0.25">
      <c r="A27" s="181"/>
      <c r="B27" s="9"/>
      <c r="C27" s="7"/>
      <c r="D27" s="75"/>
      <c r="E27" s="7"/>
      <c r="F27" s="75"/>
      <c r="G27" s="7"/>
      <c r="H27" s="75"/>
      <c r="I27" s="7"/>
      <c r="J27" s="75"/>
      <c r="K27" s="8"/>
    </row>
    <row r="28" spans="1:11" x14ac:dyDescent="0.25">
      <c r="A28" s="181"/>
      <c r="B28" s="131" t="s">
        <v>192</v>
      </c>
      <c r="C28" s="7"/>
      <c r="D28" s="75"/>
      <c r="E28" s="7"/>
      <c r="F28" s="75"/>
      <c r="G28" s="7"/>
      <c r="H28" s="75"/>
      <c r="I28" s="7"/>
      <c r="J28" s="75"/>
      <c r="K28" s="8"/>
    </row>
    <row r="29" spans="1:11" x14ac:dyDescent="0.25">
      <c r="A29" s="181"/>
      <c r="B29" s="6" t="s">
        <v>10</v>
      </c>
      <c r="C29" s="7"/>
      <c r="D29" s="75"/>
      <c r="E29" s="7"/>
      <c r="F29" s="75"/>
      <c r="G29" s="7">
        <v>139</v>
      </c>
      <c r="H29" s="75">
        <v>114</v>
      </c>
      <c r="I29" s="7">
        <v>89</v>
      </c>
      <c r="J29" s="75">
        <v>65</v>
      </c>
      <c r="K29" s="8">
        <v>41</v>
      </c>
    </row>
    <row r="30" spans="1:11" x14ac:dyDescent="0.25">
      <c r="A30" s="181"/>
      <c r="B30" s="6" t="s">
        <v>9</v>
      </c>
      <c r="C30" s="7"/>
      <c r="D30" s="75">
        <v>157</v>
      </c>
      <c r="E30" s="7">
        <v>120</v>
      </c>
      <c r="F30" s="75">
        <v>83</v>
      </c>
      <c r="G30" s="7">
        <v>46</v>
      </c>
      <c r="H30" s="75">
        <v>23</v>
      </c>
      <c r="I30" s="7">
        <v>11</v>
      </c>
      <c r="J30" s="75"/>
      <c r="K30" s="8"/>
    </row>
    <row r="31" spans="1:11" ht="6.75" customHeight="1" x14ac:dyDescent="0.25">
      <c r="A31" s="181"/>
      <c r="B31" s="9"/>
      <c r="C31" s="7"/>
      <c r="D31" s="75"/>
      <c r="E31" s="7"/>
      <c r="F31" s="75"/>
      <c r="G31" s="7"/>
      <c r="H31" s="75"/>
      <c r="I31" s="7"/>
      <c r="J31" s="75"/>
      <c r="K31" s="8"/>
    </row>
    <row r="32" spans="1:11" x14ac:dyDescent="0.25">
      <c r="A32" s="181"/>
      <c r="B32" s="132" t="s">
        <v>215</v>
      </c>
      <c r="C32" s="7"/>
      <c r="D32" s="75"/>
      <c r="E32" s="7"/>
      <c r="F32" s="75"/>
      <c r="G32" s="7"/>
      <c r="H32" s="75"/>
      <c r="I32" s="7"/>
      <c r="J32" s="75"/>
      <c r="K32" s="8"/>
    </row>
    <row r="33" spans="1:11" x14ac:dyDescent="0.25">
      <c r="A33" s="181"/>
      <c r="B33" s="6" t="s">
        <v>10</v>
      </c>
      <c r="C33" s="7"/>
      <c r="D33" s="75"/>
      <c r="E33" s="7"/>
      <c r="F33" s="75"/>
      <c r="G33" s="7">
        <v>130</v>
      </c>
      <c r="H33" s="75">
        <v>106</v>
      </c>
      <c r="I33" s="7">
        <v>82</v>
      </c>
      <c r="J33" s="75">
        <v>59</v>
      </c>
      <c r="K33" s="8">
        <v>36</v>
      </c>
    </row>
    <row r="34" spans="1:11" ht="15.75" thickBot="1" x14ac:dyDescent="0.3">
      <c r="A34" s="182"/>
      <c r="B34" s="11" t="s">
        <v>9</v>
      </c>
      <c r="C34" s="12"/>
      <c r="D34" s="76">
        <v>164</v>
      </c>
      <c r="E34" s="12">
        <v>128</v>
      </c>
      <c r="F34" s="76">
        <v>90</v>
      </c>
      <c r="G34" s="12">
        <v>52</v>
      </c>
      <c r="H34" s="76">
        <v>26</v>
      </c>
      <c r="I34" s="12">
        <v>13</v>
      </c>
      <c r="J34" s="76"/>
      <c r="K34" s="13"/>
    </row>
    <row r="35" spans="1:11" ht="15.75" thickBot="1" x14ac:dyDescent="0.3">
      <c r="A35" s="3"/>
      <c r="B35" s="2"/>
    </row>
    <row r="36" spans="1:11" ht="26.25" customHeight="1" x14ac:dyDescent="0.25">
      <c r="A36" s="178" t="s">
        <v>13</v>
      </c>
      <c r="B36" s="14" t="s">
        <v>190</v>
      </c>
      <c r="C36" s="4"/>
      <c r="D36" s="74"/>
      <c r="E36" s="4"/>
      <c r="F36" s="74"/>
      <c r="G36" s="4"/>
      <c r="H36" s="74"/>
      <c r="I36" s="4"/>
      <c r="J36" s="74"/>
      <c r="K36" s="5"/>
    </row>
    <row r="37" spans="1:11" x14ac:dyDescent="0.25">
      <c r="A37" s="179"/>
      <c r="B37" s="6" t="s">
        <v>10</v>
      </c>
      <c r="C37" s="7"/>
      <c r="D37" s="75"/>
      <c r="E37" s="7"/>
      <c r="F37" s="75"/>
      <c r="G37" s="7">
        <v>153</v>
      </c>
      <c r="H37" s="75">
        <v>124</v>
      </c>
      <c r="I37" s="7">
        <v>95</v>
      </c>
      <c r="J37" s="75">
        <v>67</v>
      </c>
      <c r="K37" s="8">
        <v>39</v>
      </c>
    </row>
    <row r="38" spans="1:11" x14ac:dyDescent="0.25">
      <c r="A38" s="179"/>
      <c r="B38" s="6" t="s">
        <v>9</v>
      </c>
      <c r="C38" s="7"/>
      <c r="D38" s="75">
        <v>158</v>
      </c>
      <c r="E38" s="7">
        <v>124</v>
      </c>
      <c r="F38" s="75">
        <v>90</v>
      </c>
      <c r="G38" s="7">
        <v>56</v>
      </c>
      <c r="H38" s="75">
        <v>36</v>
      </c>
      <c r="I38" s="7">
        <v>26</v>
      </c>
      <c r="J38" s="75"/>
      <c r="K38" s="8"/>
    </row>
    <row r="39" spans="1:11" ht="10.5" customHeight="1" x14ac:dyDescent="0.25">
      <c r="A39" s="179"/>
      <c r="B39" s="6"/>
      <c r="C39" s="7"/>
      <c r="D39" s="75"/>
      <c r="E39" s="7"/>
      <c r="F39" s="75"/>
      <c r="G39" s="7"/>
      <c r="H39" s="75"/>
      <c r="I39" s="7"/>
      <c r="J39" s="75"/>
      <c r="K39" s="8"/>
    </row>
    <row r="40" spans="1:11" ht="15" customHeight="1" x14ac:dyDescent="0.25">
      <c r="A40" s="179"/>
      <c r="B40" s="15" t="s">
        <v>17</v>
      </c>
      <c r="C40" s="7"/>
      <c r="D40" s="75"/>
      <c r="E40" s="7"/>
      <c r="F40" s="75"/>
      <c r="G40" s="7"/>
      <c r="H40" s="75"/>
      <c r="I40" s="7"/>
      <c r="J40" s="75"/>
      <c r="K40" s="8"/>
    </row>
    <row r="41" spans="1:11" x14ac:dyDescent="0.25">
      <c r="A41" s="179"/>
      <c r="B41" s="6" t="s">
        <v>10</v>
      </c>
      <c r="C41" s="7"/>
      <c r="D41" s="75"/>
      <c r="E41" s="7"/>
      <c r="F41" s="75"/>
      <c r="G41" s="7">
        <v>129</v>
      </c>
      <c r="H41" s="75">
        <v>104</v>
      </c>
      <c r="I41" s="7">
        <v>79</v>
      </c>
      <c r="J41" s="75">
        <v>55</v>
      </c>
      <c r="K41" s="8">
        <v>31</v>
      </c>
    </row>
    <row r="42" spans="1:11" x14ac:dyDescent="0.25">
      <c r="A42" s="179"/>
      <c r="B42" s="6" t="s">
        <v>9</v>
      </c>
      <c r="C42" s="7"/>
      <c r="D42" s="75">
        <v>160</v>
      </c>
      <c r="E42" s="7">
        <v>121</v>
      </c>
      <c r="F42" s="75">
        <v>84</v>
      </c>
      <c r="G42" s="7">
        <v>47</v>
      </c>
      <c r="H42" s="75">
        <v>32</v>
      </c>
      <c r="I42" s="7">
        <v>24</v>
      </c>
      <c r="J42" s="75"/>
      <c r="K42" s="8"/>
    </row>
    <row r="43" spans="1:11" ht="8.25" customHeight="1" x14ac:dyDescent="0.25">
      <c r="A43" s="179"/>
      <c r="B43" s="9"/>
      <c r="C43" s="7"/>
      <c r="D43" s="75"/>
      <c r="E43" s="7"/>
      <c r="F43" s="75"/>
      <c r="G43" s="7"/>
      <c r="H43" s="75"/>
      <c r="I43" s="7"/>
      <c r="J43" s="75"/>
      <c r="K43" s="8"/>
    </row>
    <row r="44" spans="1:11" x14ac:dyDescent="0.25">
      <c r="A44" s="179"/>
      <c r="B44" s="10" t="s">
        <v>16</v>
      </c>
      <c r="C44" s="7"/>
      <c r="D44" s="75"/>
      <c r="E44" s="7"/>
      <c r="F44" s="75"/>
      <c r="G44" s="7"/>
      <c r="H44" s="75"/>
      <c r="I44" s="7"/>
      <c r="J44" s="75"/>
      <c r="K44" s="8"/>
    </row>
    <row r="45" spans="1:11" x14ac:dyDescent="0.25">
      <c r="A45" s="179"/>
      <c r="B45" s="6" t="s">
        <v>10</v>
      </c>
      <c r="C45" s="7"/>
      <c r="D45" s="75"/>
      <c r="E45" s="7"/>
      <c r="F45" s="75"/>
      <c r="G45" s="7">
        <v>131</v>
      </c>
      <c r="H45" s="75">
        <v>105</v>
      </c>
      <c r="I45" s="7">
        <v>79</v>
      </c>
      <c r="J45" s="75">
        <v>53</v>
      </c>
      <c r="K45" s="8">
        <v>27</v>
      </c>
    </row>
    <row r="46" spans="1:11" x14ac:dyDescent="0.25">
      <c r="A46" s="179"/>
      <c r="B46" s="6" t="s">
        <v>9</v>
      </c>
      <c r="C46" s="7"/>
      <c r="D46" s="75">
        <v>162</v>
      </c>
      <c r="E46" s="7">
        <v>119</v>
      </c>
      <c r="F46" s="75">
        <v>83</v>
      </c>
      <c r="G46" s="7">
        <v>47</v>
      </c>
      <c r="H46" s="75">
        <v>27</v>
      </c>
      <c r="I46" s="7">
        <v>17</v>
      </c>
      <c r="J46" s="75"/>
      <c r="K46" s="8"/>
    </row>
    <row r="47" spans="1:11" ht="8.25" customHeight="1" x14ac:dyDescent="0.25">
      <c r="A47" s="179"/>
      <c r="B47" s="9"/>
      <c r="C47" s="7"/>
      <c r="D47" s="75"/>
      <c r="E47" s="7"/>
      <c r="F47" s="75"/>
      <c r="G47" s="7"/>
      <c r="H47" s="75"/>
      <c r="I47" s="7"/>
      <c r="J47" s="75"/>
      <c r="K47" s="8"/>
    </row>
    <row r="48" spans="1:11" x14ac:dyDescent="0.25">
      <c r="A48" s="179"/>
      <c r="B48" s="15" t="s">
        <v>15</v>
      </c>
      <c r="C48" s="7"/>
      <c r="D48" s="75"/>
      <c r="E48" s="7"/>
      <c r="F48" s="75"/>
      <c r="G48" s="7"/>
      <c r="H48" s="75"/>
      <c r="I48" s="7"/>
      <c r="J48" s="75"/>
      <c r="K48" s="8"/>
    </row>
    <row r="49" spans="1:15" x14ac:dyDescent="0.25">
      <c r="A49" s="179"/>
      <c r="B49" s="6" t="s">
        <v>10</v>
      </c>
      <c r="C49" s="7"/>
      <c r="D49" s="75"/>
      <c r="E49" s="7"/>
      <c r="F49" s="75"/>
      <c r="G49" s="7">
        <v>156</v>
      </c>
      <c r="H49" s="75">
        <v>128</v>
      </c>
      <c r="I49" s="7">
        <v>101</v>
      </c>
      <c r="J49" s="75">
        <v>74</v>
      </c>
      <c r="K49" s="8">
        <v>47</v>
      </c>
    </row>
    <row r="50" spans="1:15" x14ac:dyDescent="0.25">
      <c r="A50" s="179"/>
      <c r="B50" s="6" t="s">
        <v>9</v>
      </c>
      <c r="C50" s="7"/>
      <c r="D50" s="75">
        <v>174</v>
      </c>
      <c r="E50" s="7">
        <v>141</v>
      </c>
      <c r="F50" s="75">
        <v>103</v>
      </c>
      <c r="G50" s="7">
        <v>66</v>
      </c>
      <c r="H50" s="75">
        <v>39</v>
      </c>
      <c r="I50" s="7">
        <v>25</v>
      </c>
      <c r="J50" s="75"/>
      <c r="K50" s="8"/>
    </row>
    <row r="51" spans="1:15" ht="8.25" customHeight="1" x14ac:dyDescent="0.25">
      <c r="A51" s="179"/>
      <c r="B51" s="9"/>
      <c r="C51" s="7"/>
      <c r="D51" s="75"/>
      <c r="E51" s="7"/>
      <c r="F51" s="75"/>
      <c r="G51" s="7"/>
      <c r="H51" s="75"/>
      <c r="I51" s="7"/>
      <c r="J51" s="75"/>
      <c r="K51" s="8"/>
    </row>
    <row r="52" spans="1:15" x14ac:dyDescent="0.25">
      <c r="A52" s="179"/>
      <c r="B52" s="10" t="s">
        <v>11</v>
      </c>
      <c r="C52" s="7"/>
      <c r="D52" s="75"/>
      <c r="E52" s="7"/>
      <c r="F52" s="75"/>
      <c r="G52" s="7"/>
      <c r="H52" s="75"/>
      <c r="I52" s="7"/>
      <c r="J52" s="75"/>
      <c r="K52" s="8"/>
    </row>
    <row r="53" spans="1:15" x14ac:dyDescent="0.25">
      <c r="A53" s="179"/>
      <c r="B53" s="6" t="s">
        <v>10</v>
      </c>
      <c r="C53" s="7"/>
      <c r="D53" s="75"/>
      <c r="E53" s="7"/>
      <c r="F53" s="75"/>
      <c r="G53" s="7">
        <v>153</v>
      </c>
      <c r="H53" s="75">
        <v>123</v>
      </c>
      <c r="I53" s="7">
        <v>94</v>
      </c>
      <c r="J53" s="75">
        <v>65</v>
      </c>
      <c r="K53" s="8">
        <v>36</v>
      </c>
    </row>
    <row r="54" spans="1:15" ht="16.5" customHeight="1" x14ac:dyDescent="0.25">
      <c r="A54" s="179"/>
      <c r="B54" s="6" t="s">
        <v>9</v>
      </c>
      <c r="C54" s="7"/>
      <c r="D54" s="75">
        <v>176</v>
      </c>
      <c r="E54" s="7">
        <v>141</v>
      </c>
      <c r="F54" s="75">
        <v>103</v>
      </c>
      <c r="G54" s="7">
        <v>66</v>
      </c>
      <c r="H54" s="75">
        <v>39</v>
      </c>
      <c r="I54" s="7">
        <v>25</v>
      </c>
      <c r="J54" s="75"/>
      <c r="K54" s="8"/>
    </row>
    <row r="55" spans="1:15" ht="8.25" customHeight="1" x14ac:dyDescent="0.25">
      <c r="A55" s="179"/>
      <c r="B55" s="27"/>
      <c r="C55" s="7"/>
      <c r="D55" s="75"/>
      <c r="E55" s="7"/>
      <c r="F55" s="75"/>
      <c r="G55" s="7"/>
      <c r="H55" s="75"/>
      <c r="I55" s="7"/>
      <c r="J55" s="75"/>
      <c r="K55" s="8"/>
    </row>
    <row r="56" spans="1:15" x14ac:dyDescent="0.25">
      <c r="A56" s="179"/>
      <c r="B56" s="15" t="s">
        <v>12</v>
      </c>
      <c r="C56" s="7"/>
      <c r="D56" s="75"/>
      <c r="E56" s="7"/>
      <c r="F56" s="75"/>
      <c r="G56" s="7"/>
      <c r="H56" s="75"/>
      <c r="I56" s="7"/>
      <c r="J56" s="75"/>
      <c r="K56" s="8"/>
    </row>
    <row r="57" spans="1:15" x14ac:dyDescent="0.25">
      <c r="A57" s="179"/>
      <c r="B57" s="28" t="s">
        <v>10</v>
      </c>
      <c r="C57" s="7"/>
      <c r="D57" s="75"/>
      <c r="E57" s="7"/>
      <c r="F57" s="75"/>
      <c r="G57" s="7">
        <v>156</v>
      </c>
      <c r="H57" s="75">
        <v>128</v>
      </c>
      <c r="I57" s="7">
        <v>101</v>
      </c>
      <c r="J57" s="75">
        <v>74</v>
      </c>
      <c r="K57" s="8">
        <v>47</v>
      </c>
    </row>
    <row r="58" spans="1:15" x14ac:dyDescent="0.25">
      <c r="A58" s="179"/>
      <c r="B58" s="28" t="s">
        <v>9</v>
      </c>
      <c r="C58" s="7"/>
      <c r="D58" s="75">
        <v>174</v>
      </c>
      <c r="E58" s="7">
        <v>141</v>
      </c>
      <c r="F58" s="75">
        <v>103</v>
      </c>
      <c r="G58" s="7">
        <v>66</v>
      </c>
      <c r="H58" s="75">
        <v>39</v>
      </c>
      <c r="I58" s="7">
        <v>25</v>
      </c>
      <c r="J58" s="75"/>
      <c r="K58" s="8"/>
    </row>
    <row r="59" spans="1:15" ht="8.25" customHeight="1" x14ac:dyDescent="0.25">
      <c r="A59" s="179"/>
      <c r="B59" s="27"/>
      <c r="C59" s="7"/>
      <c r="D59" s="75"/>
      <c r="E59" s="7"/>
      <c r="F59" s="75"/>
      <c r="G59" s="7"/>
      <c r="H59" s="75"/>
      <c r="I59" s="7"/>
      <c r="J59" s="75"/>
      <c r="K59" s="8"/>
    </row>
    <row r="60" spans="1:15" ht="15.75" x14ac:dyDescent="0.25">
      <c r="A60" s="179"/>
      <c r="B60" s="29" t="s">
        <v>0</v>
      </c>
      <c r="C60" s="7"/>
      <c r="D60" s="75"/>
      <c r="E60" s="7"/>
      <c r="F60" s="75"/>
      <c r="G60" s="7"/>
      <c r="H60" s="75"/>
      <c r="I60" s="7"/>
      <c r="J60" s="75"/>
      <c r="K60" s="8"/>
      <c r="N60" s="105"/>
      <c r="O60" s="106"/>
    </row>
    <row r="61" spans="1:15" ht="15.75" x14ac:dyDescent="0.25">
      <c r="A61" s="179"/>
      <c r="B61" s="28" t="s">
        <v>10</v>
      </c>
      <c r="C61" s="7"/>
      <c r="D61" s="75"/>
      <c r="E61" s="7"/>
      <c r="F61" s="75"/>
      <c r="G61" s="7">
        <v>149</v>
      </c>
      <c r="H61" s="75">
        <v>121</v>
      </c>
      <c r="I61" s="7">
        <v>94</v>
      </c>
      <c r="J61" s="75">
        <v>67</v>
      </c>
      <c r="K61" s="8">
        <v>40</v>
      </c>
      <c r="N61" s="105"/>
      <c r="O61" s="106"/>
    </row>
    <row r="62" spans="1:15" ht="15.75" x14ac:dyDescent="0.25">
      <c r="A62" s="179"/>
      <c r="B62" s="6" t="s">
        <v>9</v>
      </c>
      <c r="C62" s="7"/>
      <c r="D62" s="75">
        <v>173</v>
      </c>
      <c r="E62" s="7">
        <v>141</v>
      </c>
      <c r="F62" s="75">
        <v>105</v>
      </c>
      <c r="G62" s="7">
        <v>70</v>
      </c>
      <c r="H62" s="75">
        <v>40</v>
      </c>
      <c r="I62" s="7">
        <v>25</v>
      </c>
      <c r="J62" s="75"/>
      <c r="K62" s="8"/>
      <c r="N62" s="105"/>
      <c r="O62" s="106"/>
    </row>
    <row r="63" spans="1:15" ht="8.25" customHeight="1" x14ac:dyDescent="0.25">
      <c r="A63" s="179"/>
      <c r="B63" s="9"/>
      <c r="C63" s="7"/>
      <c r="D63" s="75"/>
      <c r="E63" s="7"/>
      <c r="F63" s="75"/>
      <c r="G63" s="7"/>
      <c r="H63" s="75"/>
      <c r="I63" s="7"/>
      <c r="J63" s="75"/>
      <c r="K63" s="8"/>
      <c r="N63" s="27"/>
      <c r="O63" s="27"/>
    </row>
    <row r="64" spans="1:15" x14ac:dyDescent="0.25">
      <c r="A64" s="179"/>
      <c r="B64" s="10" t="s">
        <v>14</v>
      </c>
      <c r="C64" s="7"/>
      <c r="D64" s="75"/>
      <c r="E64" s="7"/>
      <c r="F64" s="75"/>
      <c r="G64" s="7"/>
      <c r="H64" s="75"/>
      <c r="I64" s="7"/>
      <c r="J64" s="75"/>
      <c r="K64" s="8"/>
      <c r="N64" s="27"/>
      <c r="O64" s="27"/>
    </row>
    <row r="65" spans="1:15" ht="15.75" x14ac:dyDescent="0.25">
      <c r="A65" s="179"/>
      <c r="B65" s="6" t="s">
        <v>10</v>
      </c>
      <c r="C65" s="7"/>
      <c r="D65" s="75"/>
      <c r="E65" s="7"/>
      <c r="F65" s="75"/>
      <c r="G65" s="7"/>
      <c r="H65" s="75"/>
      <c r="I65" s="7"/>
      <c r="J65" s="75"/>
      <c r="K65" s="8"/>
      <c r="N65" s="105"/>
      <c r="O65" s="106"/>
    </row>
    <row r="66" spans="1:15" x14ac:dyDescent="0.25">
      <c r="A66" s="179"/>
      <c r="B66" s="6" t="s">
        <v>9</v>
      </c>
      <c r="C66" s="7"/>
      <c r="D66" s="75"/>
      <c r="E66" s="7"/>
      <c r="F66" s="75"/>
      <c r="G66" s="7"/>
      <c r="H66" s="75"/>
      <c r="I66" s="7"/>
      <c r="J66" s="75"/>
      <c r="K66" s="8"/>
    </row>
    <row r="67" spans="1:15" ht="8.25" customHeight="1" x14ac:dyDescent="0.25">
      <c r="A67" s="179"/>
      <c r="B67" s="27"/>
      <c r="C67" s="7"/>
      <c r="D67" s="75"/>
      <c r="E67" s="7"/>
      <c r="F67" s="75"/>
      <c r="G67" s="7"/>
      <c r="H67" s="75"/>
      <c r="I67" s="7"/>
      <c r="J67" s="75"/>
      <c r="K67" s="8"/>
    </row>
    <row r="68" spans="1:15" x14ac:dyDescent="0.25">
      <c r="A68" s="179"/>
      <c r="B68" s="176" t="s">
        <v>160</v>
      </c>
      <c r="C68" s="176"/>
      <c r="D68" s="176"/>
      <c r="E68" s="176"/>
      <c r="F68" s="176"/>
      <c r="G68" s="176"/>
      <c r="H68" s="176"/>
      <c r="I68" s="176"/>
      <c r="J68" s="176"/>
      <c r="K68" s="177"/>
    </row>
    <row r="69" spans="1:15" x14ac:dyDescent="0.25">
      <c r="A69" s="179"/>
      <c r="B69" s="28" t="s">
        <v>156</v>
      </c>
      <c r="C69" s="7"/>
      <c r="D69" s="75"/>
      <c r="E69" s="7"/>
      <c r="F69" s="75"/>
      <c r="G69" s="7">
        <v>76</v>
      </c>
      <c r="H69" s="75">
        <v>60</v>
      </c>
      <c r="I69" s="7">
        <v>45</v>
      </c>
      <c r="J69" s="75">
        <v>30</v>
      </c>
      <c r="K69" s="8">
        <v>15</v>
      </c>
    </row>
    <row r="70" spans="1:15" x14ac:dyDescent="0.25">
      <c r="A70" s="179"/>
      <c r="B70" s="28" t="s">
        <v>157</v>
      </c>
      <c r="C70" s="7"/>
      <c r="D70" s="75"/>
      <c r="E70" s="7"/>
      <c r="F70" s="75"/>
      <c r="G70" s="7">
        <v>68</v>
      </c>
      <c r="H70" s="75">
        <v>54</v>
      </c>
      <c r="I70" s="7">
        <v>41</v>
      </c>
      <c r="J70" s="75">
        <v>28</v>
      </c>
      <c r="K70" s="8">
        <v>15</v>
      </c>
    </row>
    <row r="71" spans="1:15" x14ac:dyDescent="0.25">
      <c r="A71" s="179"/>
      <c r="B71" s="6" t="s">
        <v>158</v>
      </c>
      <c r="C71" s="7"/>
      <c r="D71" s="75">
        <v>85</v>
      </c>
      <c r="E71" s="7">
        <v>72</v>
      </c>
      <c r="F71" s="75">
        <v>54</v>
      </c>
      <c r="G71" s="7">
        <v>36</v>
      </c>
      <c r="H71" s="75">
        <v>18</v>
      </c>
      <c r="I71" s="7">
        <v>9</v>
      </c>
      <c r="J71" s="75"/>
      <c r="K71" s="8"/>
    </row>
    <row r="72" spans="1:15" x14ac:dyDescent="0.25">
      <c r="A72" s="179"/>
      <c r="B72" s="6" t="s">
        <v>159</v>
      </c>
      <c r="C72" s="7"/>
      <c r="D72" s="75">
        <v>84</v>
      </c>
      <c r="E72" s="7">
        <v>68</v>
      </c>
      <c r="F72" s="75">
        <v>48</v>
      </c>
      <c r="G72" s="7">
        <v>29</v>
      </c>
      <c r="H72" s="75">
        <v>16</v>
      </c>
      <c r="I72" s="7">
        <v>9</v>
      </c>
      <c r="J72" s="75"/>
      <c r="K72" s="8"/>
    </row>
    <row r="73" spans="1:15" x14ac:dyDescent="0.25">
      <c r="A73" s="179"/>
      <c r="B73" s="6"/>
      <c r="C73" s="7"/>
      <c r="D73" s="75"/>
      <c r="E73" s="7"/>
      <c r="F73" s="75"/>
      <c r="G73" s="7"/>
      <c r="H73" s="75"/>
      <c r="I73" s="7"/>
      <c r="J73" s="75"/>
      <c r="K73" s="8"/>
    </row>
    <row r="74" spans="1:15" ht="8.25" customHeight="1" x14ac:dyDescent="0.25">
      <c r="A74" s="179"/>
      <c r="B74" s="9"/>
      <c r="C74" s="7"/>
      <c r="D74" s="75"/>
      <c r="E74" s="7"/>
      <c r="F74" s="75"/>
      <c r="G74" s="7"/>
      <c r="H74" s="75"/>
      <c r="I74" s="7"/>
      <c r="J74" s="75"/>
      <c r="K74" s="8"/>
    </row>
    <row r="75" spans="1:15" x14ac:dyDescent="0.25">
      <c r="A75" s="179"/>
      <c r="B75" s="10" t="s">
        <v>144</v>
      </c>
      <c r="C75" s="7"/>
      <c r="D75" s="75"/>
      <c r="E75" s="7"/>
      <c r="F75" s="75"/>
      <c r="G75" s="7"/>
      <c r="H75" s="75"/>
      <c r="I75" s="7"/>
      <c r="J75" s="75"/>
      <c r="K75" s="8"/>
    </row>
    <row r="76" spans="1:15" x14ac:dyDescent="0.25">
      <c r="A76" s="179"/>
      <c r="B76" s="6" t="s">
        <v>10</v>
      </c>
      <c r="C76" s="7"/>
      <c r="D76" s="75"/>
      <c r="E76" s="7"/>
      <c r="F76" s="75"/>
      <c r="G76" s="7">
        <v>141</v>
      </c>
      <c r="H76" s="75">
        <v>113</v>
      </c>
      <c r="I76" s="7">
        <v>86</v>
      </c>
      <c r="J76" s="75">
        <v>58</v>
      </c>
      <c r="K76" s="8">
        <v>30</v>
      </c>
    </row>
    <row r="77" spans="1:15" ht="15.75" thickBot="1" x14ac:dyDescent="0.3">
      <c r="A77" s="180"/>
      <c r="B77" s="11" t="s">
        <v>9</v>
      </c>
      <c r="C77" s="12"/>
      <c r="D77" s="76">
        <v>162</v>
      </c>
      <c r="E77" s="12">
        <v>138</v>
      </c>
      <c r="F77" s="76">
        <v>98</v>
      </c>
      <c r="G77" s="12">
        <v>60</v>
      </c>
      <c r="H77" s="76">
        <v>38</v>
      </c>
      <c r="I77" s="12">
        <v>20</v>
      </c>
      <c r="J77" s="76"/>
      <c r="K77" s="13"/>
    </row>
  </sheetData>
  <mergeCells count="4">
    <mergeCell ref="A1:K1"/>
    <mergeCell ref="B68:K68"/>
    <mergeCell ref="A36:A77"/>
    <mergeCell ref="A4:A34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Year 9 working</vt:lpstr>
      <vt:lpstr>KS3 OLD </vt:lpstr>
      <vt:lpstr>ks3workingv2</vt:lpstr>
      <vt:lpstr>KS3 - 2006 SATS</vt:lpstr>
      <vt:lpstr>KS3 - 2007 SATS</vt:lpstr>
      <vt:lpstr>KS3 - 2008 SATS</vt:lpstr>
      <vt:lpstr>KS 4 - GCSE</vt:lpstr>
      <vt:lpstr>'KS3 - 2006 SATS'!Print_Area</vt:lpstr>
      <vt:lpstr>'KS3 - 2007 SATS'!Print_Area</vt:lpstr>
      <vt:lpstr>'KS3 OLD '!Print_Titles</vt:lpstr>
    </vt:vector>
  </TitlesOfParts>
  <Company>Your Company Name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Mel</cp:lastModifiedBy>
  <cp:lastPrinted>2012-04-04T12:25:48Z</cp:lastPrinted>
  <dcterms:created xsi:type="dcterms:W3CDTF">2010-06-25T09:34:21Z</dcterms:created>
  <dcterms:modified xsi:type="dcterms:W3CDTF">2015-08-19T00:00:46Z</dcterms:modified>
</cp:coreProperties>
</file>